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25" activeTab="0"/>
  </bookViews>
  <sheets>
    <sheet name="Pořadí" sheetId="1" r:id="rId1"/>
    <sheet name="K.O." sheetId="2" r:id="rId2"/>
    <sheet name="Tabulky" sheetId="3" r:id="rId3"/>
    <sheet name="o 1.-krá-jup" sheetId="4" r:id="rId4"/>
    <sheet name="o 3.-krum-dobř" sheetId="5" r:id="rId5"/>
    <sheet name="semi-jup-krum" sheetId="6" r:id="rId6"/>
    <sheet name="semi-krá-dobř" sheetId="7" r:id="rId7"/>
    <sheet name="o 5.-gogo-reb" sheetId="8" r:id="rId8"/>
    <sheet name="gogo-dobř" sheetId="9" r:id="rId9"/>
    <sheet name="reb-král" sheetId="10" r:id="rId10"/>
    <sheet name="krum-král" sheetId="11" r:id="rId11"/>
    <sheet name="jup-gogo" sheetId="12" r:id="rId12"/>
    <sheet name="krum-reb" sheetId="13" r:id="rId13"/>
    <sheet name="jup-dobř" sheetId="14" r:id="rId14"/>
  </sheets>
  <definedNames>
    <definedName name="_xlnm.Print_Area" localSheetId="8">'gogo-dobř'!$A$2:$S$24</definedName>
    <definedName name="_xlnm.Print_Area" localSheetId="13">'jup-dobř'!$A$2:$S$24</definedName>
    <definedName name="_xlnm.Print_Area" localSheetId="11">'jup-gogo'!$A$2:$S$24</definedName>
    <definedName name="_xlnm.Print_Area" localSheetId="10">'krum-král'!$A$2:$S$24</definedName>
    <definedName name="_xlnm.Print_Area" localSheetId="12">'krum-reb'!$A$2:$S$24</definedName>
    <definedName name="_xlnm.Print_Area" localSheetId="3">'o 1.-krá-jup'!$A$2:$S$24</definedName>
    <definedName name="_xlnm.Print_Area" localSheetId="4">'o 3.-krum-dobř'!$A$2:$S$24</definedName>
    <definedName name="_xlnm.Print_Area" localSheetId="7">'o 5.-gogo-reb'!$A$2:$S$24</definedName>
    <definedName name="_xlnm.Print_Area" localSheetId="9">'reb-král'!$A$2:$S$24</definedName>
    <definedName name="_xlnm.Print_Area" localSheetId="5">'semi-jup-krum'!$A$2:$S$24</definedName>
    <definedName name="_xlnm.Print_Area" localSheetId="6">'semi-krá-dobř'!$A$2:$S$24</definedName>
  </definedNames>
  <calcPr fullCalcOnLoad="1"/>
</workbook>
</file>

<file path=xl/sharedStrings.xml><?xml version="1.0" encoding="utf-8"?>
<sst xmlns="http://schemas.openxmlformats.org/spreadsheetml/2006/main" count="733" uniqueCount="162">
  <si>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</si>
  <si>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</si>
  <si>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</si>
  <si>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</si>
  <si>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</si>
  <si>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</si>
  <si>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</si>
  <si>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</si>
  <si>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</si>
  <si>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</si>
  <si>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</si>
  <si>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</si>
  <si>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</si>
  <si>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</si>
  <si>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</si>
  <si>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</si>
  <si>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</si>
  <si>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</si>
  <si>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</si>
  <si>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</si>
  <si>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</si>
  <si>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pořadí</t>
  </si>
  <si>
    <t>1. smíšená čtyřhra</t>
  </si>
  <si>
    <t>2. smíšená čtyřhra</t>
  </si>
  <si>
    <t>čtyřhra mužů</t>
  </si>
  <si>
    <t>čtyřhra žen</t>
  </si>
  <si>
    <t>Soutěž:</t>
  </si>
  <si>
    <t>Místo konání:</t>
  </si>
  <si>
    <t>Konečné</t>
  </si>
  <si>
    <t>Sety</t>
  </si>
  <si>
    <t>Zápasy</t>
  </si>
  <si>
    <t>:</t>
  </si>
  <si>
    <t>Míče</t>
  </si>
  <si>
    <t>Body</t>
  </si>
  <si>
    <t>GOGO</t>
  </si>
  <si>
    <t>Krumloš</t>
  </si>
  <si>
    <t>Název turnaje:</t>
  </si>
  <si>
    <t>průběžné pořadí</t>
  </si>
  <si>
    <t>součet</t>
  </si>
  <si>
    <t>Tým</t>
  </si>
  <si>
    <t>Hráči</t>
  </si>
  <si>
    <t>kol</t>
  </si>
  <si>
    <t>1.</t>
  </si>
  <si>
    <t>Mirvald Václav</t>
  </si>
  <si>
    <t>Kovařík Petr</t>
  </si>
  <si>
    <t>2.</t>
  </si>
  <si>
    <t>Drábková Eva</t>
  </si>
  <si>
    <t>Urbancová Blanka</t>
  </si>
  <si>
    <t>Krásný Petr</t>
  </si>
  <si>
    <t>Černý Ivo</t>
  </si>
  <si>
    <t>3.</t>
  </si>
  <si>
    <t>Přibylová Lenka</t>
  </si>
  <si>
    <t>Laňka Libor</t>
  </si>
  <si>
    <t>Horák Vláďa</t>
  </si>
  <si>
    <t>4.</t>
  </si>
  <si>
    <t>5.</t>
  </si>
  <si>
    <t>6.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</si>
  <si>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</si>
  <si>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</si>
  <si>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</si>
  <si>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</si>
  <si>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</si>
  <si>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--</t>
  </si>
  <si>
    <t>Družstvům, které se některého ze sehraných kol nezúčastní, se počítá umístění na posledním místě v dotčeném kole.</t>
  </si>
  <si>
    <t>Za poslední místo je počítáno umístění za nejhorším družstvem, které se dotčeného kola zúčastnilo.</t>
  </si>
  <si>
    <t>Pokud chybí více družstev, je jim všem započítáno stejné pořadí = poslední místo.</t>
  </si>
  <si>
    <t>Plzeň</t>
  </si>
  <si>
    <t>Vodička Karel</t>
  </si>
  <si>
    <t>Jupíci</t>
  </si>
  <si>
    <t>Královák</t>
  </si>
  <si>
    <t>Rebelové</t>
  </si>
  <si>
    <t>Dobřichovice</t>
  </si>
  <si>
    <t>Ivo Černý</t>
  </si>
  <si>
    <t>Tomáš Knopp</t>
  </si>
  <si>
    <t>V turnaji:</t>
  </si>
  <si>
    <t>Vašek - Monika</t>
  </si>
  <si>
    <t>Honza - Markéta</t>
  </si>
  <si>
    <t>Libor - Lenka</t>
  </si>
  <si>
    <t>Jirka - Ivana</t>
  </si>
  <si>
    <t>Jirka - Mirek</t>
  </si>
  <si>
    <t>Monika - Olina</t>
  </si>
  <si>
    <t>Čerkl Jan</t>
  </si>
  <si>
    <t>Schröfel Erik</t>
  </si>
  <si>
    <t>Bláhová Barbara</t>
  </si>
  <si>
    <t>Smejkalová Dita</t>
  </si>
  <si>
    <t>Parkán Jiří</t>
  </si>
  <si>
    <t>Lurie Ivana</t>
  </si>
  <si>
    <t>Křížová Monika</t>
  </si>
  <si>
    <t>Lanzendorfová Olina</t>
  </si>
  <si>
    <t>Hrádek Leoš</t>
  </si>
  <si>
    <t>7.</t>
  </si>
  <si>
    <t>Doležalová Marcela</t>
  </si>
  <si>
    <t>Krásná Zuzana</t>
  </si>
  <si>
    <t>(Plzeň)</t>
  </si>
  <si>
    <t>(Rakovník)</t>
  </si>
  <si>
    <t>(Český Krumlov)</t>
  </si>
  <si>
    <t>(Dobřichovice)</t>
  </si>
  <si>
    <t>(Králův Dvůr)</t>
  </si>
  <si>
    <t>Filler Miroslav</t>
  </si>
  <si>
    <t>VETERAN GP - DRUŽSTVA 2+2 - 2019</t>
  </si>
  <si>
    <t>16. února 2019</t>
  </si>
  <si>
    <t>1. kolo - 16.2.2019 - Plzeň</t>
  </si>
  <si>
    <t>2. kolo - 4.5.2019 - Králův Dvůr</t>
  </si>
  <si>
    <t>3. kolo - ?.?. 2019 - Dobřichovice</t>
  </si>
  <si>
    <t>4. kolo - ?.?.2019 - Český Krumlov</t>
  </si>
  <si>
    <t>Šeďa Vítek</t>
  </si>
  <si>
    <t>VETERAN GP – DRUŽSTVA 2 + 2  - 2019 - 1. kolo – Plzeň</t>
  </si>
  <si>
    <t>Jarda - Eva</t>
  </si>
  <si>
    <t>Karel - Zuzka</t>
  </si>
  <si>
    <t>Katka - Radka</t>
  </si>
  <si>
    <t>Karel - Petr</t>
  </si>
  <si>
    <t>Vítek - Erik</t>
  </si>
  <si>
    <t>Dita - Bára</t>
  </si>
  <si>
    <t>Leoš - Bára</t>
  </si>
  <si>
    <t>Vítek - Dita</t>
  </si>
  <si>
    <t>Jupící - (+1 set)</t>
  </si>
  <si>
    <t>o 3. místo</t>
  </si>
  <si>
    <t>Ivo - Maruška</t>
  </si>
  <si>
    <t>Markéta - Maruška</t>
  </si>
  <si>
    <t>Ivo - Honza</t>
  </si>
  <si>
    <t>Mirek  - Blanka</t>
  </si>
  <si>
    <t>Ivana - Blanka</t>
  </si>
  <si>
    <t>Vrchní rozhodčí turnaje:</t>
  </si>
  <si>
    <t>2. kolo</t>
  </si>
  <si>
    <t>Skupina A</t>
  </si>
  <si>
    <t>Skupina B</t>
  </si>
  <si>
    <t>3. kolo</t>
  </si>
  <si>
    <t>Vláďa - Marcela</t>
  </si>
  <si>
    <t>Marcela - Lenka</t>
  </si>
  <si>
    <t>Vláďa - Libor</t>
  </si>
  <si>
    <t>Karlíková Katka</t>
  </si>
  <si>
    <t>Balounová Radka</t>
  </si>
  <si>
    <t>1. kolo</t>
  </si>
  <si>
    <t>Petr - Eva</t>
  </si>
  <si>
    <t>Petr - Olina</t>
  </si>
  <si>
    <t>Vašek - Petr</t>
  </si>
  <si>
    <t xml:space="preserve">VETERAN CUP - DRUŽSTVA 2+2 - 2019 </t>
  </si>
  <si>
    <t>16. února 2019   (1. kolo)</t>
  </si>
  <si>
    <t>semifinále</t>
  </si>
  <si>
    <t>finále</t>
  </si>
  <si>
    <t>Ivo - Markéta</t>
  </si>
  <si>
    <t>Honza - Maruška</t>
  </si>
  <si>
    <t>o 5. místo</t>
  </si>
  <si>
    <t>Pospíšil Jarda</t>
  </si>
  <si>
    <t>Neřoldová Maruška</t>
  </si>
  <si>
    <t>vítěz</t>
  </si>
  <si>
    <t>3 : 1 (7:3)</t>
  </si>
  <si>
    <t>3 : 1 (6:2)</t>
  </si>
  <si>
    <t>2 : 2 (5:4)</t>
  </si>
  <si>
    <t>A1</t>
  </si>
  <si>
    <t>B2</t>
  </si>
  <si>
    <t>B1</t>
  </si>
  <si>
    <t>A2</t>
  </si>
  <si>
    <t>A3</t>
  </si>
  <si>
    <t>B3</t>
  </si>
  <si>
    <t>prohra A1:B2</t>
  </si>
  <si>
    <t>prohra B1:A2</t>
  </si>
  <si>
    <t>3 : 1 (7:4)</t>
  </si>
  <si>
    <t>2 : 2 (5:5, 193:188)</t>
  </si>
  <si>
    <t>Do konečné tabulky se započítají jen 3 nejlepší bodové výsledky.</t>
  </si>
  <si>
    <t>V případě rovnosti bodů v konečné tabulce, rozhoduje nejprve výsledek ze 4. nezapočítaného kola a až poté vzájemná bilance</t>
  </si>
  <si>
    <t>Valkony Markéta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</si>
</sst>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8"/>
      <name val="Arial CE"/>
      <family val="2"/>
    </font>
    <font>
      <b/>
      <sz val="10"/>
      <color indexed="10"/>
      <name val="Arial CE"/>
      <family val="2"/>
    </font>
    <font>
      <sz val="6"/>
      <color indexed="12"/>
      <name val="Arial CE"/>
      <family val="0"/>
    </font>
    <font>
      <i/>
      <sz val="6"/>
      <color indexed="10"/>
      <name val="Arial CE"/>
      <family val="0"/>
    </font>
    <font>
      <i/>
      <sz val="9"/>
      <name val="Arial CE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Tahoma"/>
      <family val="2"/>
    </font>
    <font>
      <sz val="10"/>
      <name val="Arial"/>
      <family val="2"/>
    </font>
    <font>
      <i/>
      <sz val="12"/>
      <name val="Arial CE"/>
      <family val="2"/>
    </font>
    <font>
      <sz val="16"/>
      <name val="Arial CE"/>
      <family val="2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tted"/>
      <top/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4" fillId="0" borderId="0">
      <alignment/>
      <protection/>
    </xf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2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2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4" fillId="0" borderId="21" xfId="39" applyFont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0" fontId="14" fillId="0" borderId="22" xfId="39" applyFont="1" applyBorder="1" applyAlignment="1">
      <alignment horizontal="centerContinuous" vertical="center"/>
      <protection/>
    </xf>
    <xf numFmtId="0" fontId="11" fillId="0" borderId="23" xfId="55" applyFont="1" applyBorder="1">
      <alignment horizontal="center" vertical="center"/>
      <protection/>
    </xf>
    <xf numFmtId="44" fontId="11" fillId="0" borderId="24" xfId="40" applyFont="1" applyBorder="1">
      <alignment horizontal="center"/>
    </xf>
    <xf numFmtId="0" fontId="11" fillId="0" borderId="24" xfId="55" applyFont="1" applyBorder="1">
      <alignment horizontal="center" vertical="center"/>
      <protection/>
    </xf>
    <xf numFmtId="0" fontId="14" fillId="0" borderId="24" xfId="39" applyFont="1" applyBorder="1" applyAlignment="1">
      <alignment horizontal="centerContinuous" vertical="center"/>
      <protection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2" applyFont="1">
      <alignment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3" fillId="0" borderId="27" xfId="52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14" fillId="0" borderId="34" xfId="39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34" borderId="41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35" borderId="46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5" borderId="32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0" fillId="0" borderId="14" xfId="57" applyNumberFormat="1" applyFont="1" applyBorder="1">
      <alignment horizontal="center" vertical="center"/>
      <protection/>
    </xf>
    <xf numFmtId="49" fontId="13" fillId="0" borderId="47" xfId="57" applyNumberFormat="1" applyFont="1" applyBorder="1">
      <alignment horizontal="center" vertical="center"/>
      <protection/>
    </xf>
    <xf numFmtId="49" fontId="13" fillId="0" borderId="13" xfId="57" applyNumberFormat="1" applyFont="1" applyBorder="1">
      <alignment horizontal="center" vertical="center"/>
      <protection/>
    </xf>
    <xf numFmtId="49" fontId="11" fillId="0" borderId="48" xfId="55" applyNumberFormat="1" applyFont="1" applyBorder="1">
      <alignment horizontal="center" vertical="center"/>
      <protection/>
    </xf>
    <xf numFmtId="49" fontId="11" fillId="0" borderId="49" xfId="55" applyNumberFormat="1" applyFont="1" applyBorder="1">
      <alignment horizontal="center" vertical="center"/>
      <protection/>
    </xf>
    <xf numFmtId="0" fontId="0" fillId="0" borderId="14" xfId="57" applyFont="1" applyBorder="1" quotePrefix="1">
      <alignment horizontal="center" vertical="center"/>
      <protection/>
    </xf>
    <xf numFmtId="0" fontId="0" fillId="0" borderId="13" xfId="57" applyFont="1" applyBorder="1" quotePrefix="1">
      <alignment horizontal="center" vertical="center"/>
      <protection/>
    </xf>
    <xf numFmtId="0" fontId="0" fillId="0" borderId="50" xfId="0" applyBorder="1" applyAlignment="1">
      <alignment horizontal="center"/>
    </xf>
    <xf numFmtId="0" fontId="9" fillId="0" borderId="4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7" fillId="35" borderId="4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36" borderId="46" xfId="0" applyFont="1" applyFill="1" applyBorder="1" applyAlignment="1">
      <alignment/>
    </xf>
    <xf numFmtId="0" fontId="0" fillId="36" borderId="44" xfId="0" applyFill="1" applyBorder="1" applyAlignment="1">
      <alignment/>
    </xf>
    <xf numFmtId="0" fontId="11" fillId="36" borderId="44" xfId="0" applyFont="1" applyFill="1" applyBorder="1" applyAlignment="1">
      <alignment/>
    </xf>
    <xf numFmtId="0" fontId="0" fillId="36" borderId="45" xfId="0" applyFill="1" applyBorder="1" applyAlignment="1">
      <alignment/>
    </xf>
    <xf numFmtId="0" fontId="27" fillId="36" borderId="3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7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36" borderId="34" xfId="0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55" xfId="0" applyBorder="1" applyAlignment="1">
      <alignment horizontal="right"/>
    </xf>
    <xf numFmtId="0" fontId="28" fillId="0" borderId="56" xfId="0" applyFont="1" applyBorder="1" applyAlignment="1">
      <alignment/>
    </xf>
    <xf numFmtId="0" fontId="9" fillId="0" borderId="54" xfId="0" applyFont="1" applyBorder="1" applyAlignment="1">
      <alignment/>
    </xf>
    <xf numFmtId="0" fontId="28" fillId="0" borderId="57" xfId="0" applyFont="1" applyBorder="1" applyAlignment="1">
      <alignment/>
    </xf>
    <xf numFmtId="0" fontId="28" fillId="37" borderId="58" xfId="0" applyFont="1" applyFill="1" applyBorder="1" applyAlignment="1">
      <alignment horizontal="center"/>
    </xf>
    <xf numFmtId="0" fontId="28" fillId="37" borderId="58" xfId="0" applyFont="1" applyFill="1" applyBorder="1" applyAlignment="1">
      <alignment/>
    </xf>
    <xf numFmtId="0" fontId="29" fillId="0" borderId="59" xfId="0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9" fillId="0" borderId="57" xfId="0" applyFont="1" applyBorder="1" applyAlignment="1">
      <alignment/>
    </xf>
    <xf numFmtId="0" fontId="9" fillId="0" borderId="60" xfId="0" applyFont="1" applyBorder="1" applyAlignment="1">
      <alignment/>
    </xf>
    <xf numFmtId="0" fontId="30" fillId="0" borderId="59" xfId="0" applyFont="1" applyBorder="1" applyAlignment="1">
      <alignment horizontal="center"/>
    </xf>
    <xf numFmtId="0" fontId="9" fillId="0" borderId="61" xfId="0" applyFont="1" applyBorder="1" applyAlignment="1">
      <alignment/>
    </xf>
    <xf numFmtId="0" fontId="0" fillId="0" borderId="62" xfId="0" applyBorder="1" applyAlignment="1">
      <alignment horizontal="right"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65" xfId="0" applyFont="1" applyBorder="1" applyAlignment="1">
      <alignment/>
    </xf>
    <xf numFmtId="0" fontId="28" fillId="37" borderId="66" xfId="0" applyFont="1" applyFill="1" applyBorder="1" applyAlignment="1">
      <alignment horizontal="center"/>
    </xf>
    <xf numFmtId="0" fontId="28" fillId="37" borderId="66" xfId="0" applyFont="1" applyFill="1" applyBorder="1" applyAlignment="1">
      <alignment/>
    </xf>
    <xf numFmtId="0" fontId="30" fillId="0" borderId="67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31" fillId="0" borderId="47" xfId="57" applyNumberFormat="1" applyFont="1" applyBorder="1">
      <alignment horizontal="center" vertical="center"/>
      <protection/>
    </xf>
    <xf numFmtId="0" fontId="31" fillId="0" borderId="14" xfId="57" applyNumberFormat="1" applyFont="1" applyBorder="1">
      <alignment horizontal="center" vertical="center"/>
      <protection/>
    </xf>
    <xf numFmtId="0" fontId="31" fillId="0" borderId="70" xfId="57" applyNumberFormat="1" applyFont="1" applyBorder="1">
      <alignment horizontal="center" vertical="center"/>
      <protection/>
    </xf>
    <xf numFmtId="0" fontId="31" fillId="0" borderId="13" xfId="57" applyNumberFormat="1" applyFont="1" applyBorder="1">
      <alignment horizontal="center" vertical="center"/>
      <protection/>
    </xf>
    <xf numFmtId="0" fontId="11" fillId="0" borderId="71" xfId="55" applyNumberFormat="1" applyFont="1" applyBorder="1">
      <alignment horizontal="center" vertical="center"/>
      <protection/>
    </xf>
    <xf numFmtId="0" fontId="11" fillId="0" borderId="72" xfId="55" applyNumberFormat="1" applyFont="1" applyBorder="1">
      <alignment horizontal="center" vertical="center"/>
      <protection/>
    </xf>
    <xf numFmtId="0" fontId="32" fillId="38" borderId="73" xfId="56" applyFont="1" applyFill="1" applyBorder="1">
      <alignment vertical="center"/>
      <protection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/>
    </xf>
    <xf numFmtId="0" fontId="31" fillId="0" borderId="0" xfId="57" applyFont="1">
      <alignment horizontal="center" vertical="center"/>
      <protection/>
    </xf>
    <xf numFmtId="0" fontId="0" fillId="0" borderId="13" xfId="57" applyNumberFormat="1" applyFont="1" applyBorder="1">
      <alignment horizontal="center" vertical="center"/>
      <protection/>
    </xf>
    <xf numFmtId="0" fontId="0" fillId="0" borderId="14" xfId="57" applyNumberFormat="1" applyFont="1" applyBorder="1">
      <alignment horizontal="center" vertical="center"/>
      <protection/>
    </xf>
    <xf numFmtId="49" fontId="23" fillId="0" borderId="38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49" fontId="0" fillId="0" borderId="13" xfId="4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36" fillId="0" borderId="18" xfId="59" applyFont="1" applyBorder="1" applyAlignment="1">
      <alignment horizontal="left" vertical="center" indent="1"/>
      <protection/>
    </xf>
    <xf numFmtId="1" fontId="20" fillId="0" borderId="38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37" xfId="0" applyNumberFormat="1" applyFont="1" applyBorder="1" applyAlignment="1">
      <alignment horizontal="center"/>
    </xf>
    <xf numFmtId="1" fontId="20" fillId="0" borderId="38" xfId="0" applyNumberFormat="1" applyFont="1" applyBorder="1" applyAlignment="1">
      <alignment horizontal="center"/>
    </xf>
    <xf numFmtId="0" fontId="28" fillId="37" borderId="75" xfId="0" applyFont="1" applyFill="1" applyBorder="1" applyAlignment="1">
      <alignment horizontal="center"/>
    </xf>
    <xf numFmtId="0" fontId="28" fillId="37" borderId="75" xfId="0" applyFont="1" applyFill="1" applyBorder="1" applyAlignment="1">
      <alignment/>
    </xf>
    <xf numFmtId="0" fontId="30" fillId="0" borderId="15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9" fillId="0" borderId="54" xfId="0" applyFont="1" applyFill="1" applyBorder="1" applyAlignment="1">
      <alignment/>
    </xf>
    <xf numFmtId="0" fontId="9" fillId="0" borderId="76" xfId="0" applyFont="1" applyBorder="1" applyAlignment="1">
      <alignment/>
    </xf>
    <xf numFmtId="0" fontId="13" fillId="35" borderId="4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77" xfId="0" applyFont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11" fillId="0" borderId="5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45" xfId="0" applyBorder="1" applyAlignment="1">
      <alignment/>
    </xf>
    <xf numFmtId="0" fontId="1" fillId="0" borderId="0" xfId="0" applyFont="1" applyAlignment="1">
      <alignment/>
    </xf>
    <xf numFmtId="0" fontId="1" fillId="36" borderId="60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34" borderId="78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4" fillId="0" borderId="79" xfId="39" applyFont="1" applyBorder="1" applyAlignment="1">
      <alignment horizontal="center" vertical="center"/>
      <protection/>
    </xf>
    <xf numFmtId="0" fontId="14" fillId="0" borderId="80" xfId="39" applyFont="1" applyBorder="1" applyAlignment="1">
      <alignment horizontal="center" vertical="center"/>
      <protection/>
    </xf>
    <xf numFmtId="0" fontId="14" fillId="0" borderId="81" xfId="39" applyFont="1" applyBorder="1" applyAlignment="1">
      <alignment horizontal="center" vertical="center"/>
      <protection/>
    </xf>
    <xf numFmtId="0" fontId="14" fillId="0" borderId="35" xfId="39" applyFont="1" applyBorder="1" applyAlignment="1">
      <alignment horizontal="center" vertical="center"/>
      <protection/>
    </xf>
    <xf numFmtId="0" fontId="14" fillId="0" borderId="11" xfId="39" applyFont="1" applyBorder="1" applyAlignment="1">
      <alignment horizontal="center" vertical="center"/>
      <protection/>
    </xf>
    <xf numFmtId="0" fontId="14" fillId="0" borderId="82" xfId="39" applyFont="1" applyBorder="1" applyAlignment="1">
      <alignment horizontal="center" vertical="center"/>
      <protection/>
    </xf>
    <xf numFmtId="0" fontId="14" fillId="0" borderId="83" xfId="39" applyFont="1" applyBorder="1" applyAlignment="1">
      <alignment horizontal="center" vertical="center"/>
      <protection/>
    </xf>
    <xf numFmtId="0" fontId="14" fillId="0" borderId="84" xfId="39" applyFont="1" applyBorder="1" applyAlignment="1">
      <alignment horizontal="center" vertical="center"/>
      <protection/>
    </xf>
    <xf numFmtId="0" fontId="33" fillId="38" borderId="85" xfId="0" applyFont="1" applyFill="1" applyBorder="1" applyAlignment="1">
      <alignment horizontal="left" vertical="center"/>
    </xf>
    <xf numFmtId="0" fontId="33" fillId="38" borderId="10" xfId="0" applyFont="1" applyFill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6">
      <selection activeCell="C21" sqref="C2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7.00390625" style="0" customWidth="1"/>
    <col min="4" max="4" width="17.75390625" style="0" customWidth="1"/>
    <col min="5" max="5" width="16.25390625" style="0" customWidth="1"/>
    <col min="6" max="6" width="17.75390625" style="0" customWidth="1"/>
    <col min="7" max="7" width="16.25390625" style="0" customWidth="1"/>
    <col min="8" max="8" width="17.75390625" style="0" customWidth="1"/>
    <col min="9" max="9" width="16.25390625" style="0" customWidth="1"/>
    <col min="10" max="10" width="3.25390625" style="0" customWidth="1"/>
    <col min="11" max="11" width="20.375" style="0" customWidth="1"/>
    <col min="12" max="12" width="6.875" style="0" customWidth="1"/>
  </cols>
  <sheetData>
    <row r="1" spans="1:12" ht="15.75">
      <c r="A1" s="155" t="s">
        <v>36</v>
      </c>
      <c r="B1" s="156"/>
      <c r="C1" s="157" t="s">
        <v>99</v>
      </c>
      <c r="D1" s="156"/>
      <c r="E1" s="156"/>
      <c r="F1" s="156"/>
      <c r="G1" s="156"/>
      <c r="H1" s="156"/>
      <c r="I1" s="156"/>
      <c r="J1" s="156"/>
      <c r="K1" s="156"/>
      <c r="L1" s="158"/>
    </row>
    <row r="2" spans="1:12" ht="12.75">
      <c r="A2" s="159" t="s">
        <v>20</v>
      </c>
      <c r="B2" s="160"/>
      <c r="C2" s="161" t="s">
        <v>100</v>
      </c>
      <c r="D2" s="160"/>
      <c r="E2" s="160"/>
      <c r="F2" s="160"/>
      <c r="G2" s="160"/>
      <c r="H2" s="162"/>
      <c r="I2" s="162" t="s">
        <v>5</v>
      </c>
      <c r="J2" s="162"/>
      <c r="K2" s="162" t="s">
        <v>72</v>
      </c>
      <c r="L2" s="163"/>
    </row>
    <row r="3" spans="1:12" ht="13.5" thickBot="1">
      <c r="A3" s="164"/>
      <c r="B3" s="164"/>
      <c r="C3" s="164"/>
      <c r="D3" s="164"/>
      <c r="E3" s="164"/>
      <c r="F3" s="164"/>
      <c r="G3" s="164"/>
      <c r="H3" s="164"/>
      <c r="I3" s="164"/>
      <c r="J3" s="165"/>
      <c r="L3" s="164"/>
    </row>
    <row r="4" spans="1:12" ht="12.75">
      <c r="A4" s="166"/>
      <c r="B4" s="252" t="s">
        <v>101</v>
      </c>
      <c r="C4" s="252"/>
      <c r="D4" s="252" t="s">
        <v>102</v>
      </c>
      <c r="E4" s="252"/>
      <c r="F4" s="252" t="s">
        <v>103</v>
      </c>
      <c r="G4" s="253"/>
      <c r="H4" s="252" t="s">
        <v>104</v>
      </c>
      <c r="I4" s="253"/>
      <c r="J4" s="254" t="s">
        <v>37</v>
      </c>
      <c r="K4" s="255"/>
      <c r="L4" s="167" t="s">
        <v>38</v>
      </c>
    </row>
    <row r="5" spans="1:12" ht="12.75">
      <c r="A5" s="168"/>
      <c r="B5" s="169" t="s">
        <v>39</v>
      </c>
      <c r="C5" s="169" t="s">
        <v>40</v>
      </c>
      <c r="D5" s="169" t="s">
        <v>39</v>
      </c>
      <c r="E5" s="169" t="s">
        <v>40</v>
      </c>
      <c r="F5" s="169" t="s">
        <v>39</v>
      </c>
      <c r="G5" s="169" t="s">
        <v>40</v>
      </c>
      <c r="H5" s="169" t="s">
        <v>39</v>
      </c>
      <c r="I5" s="169" t="s">
        <v>40</v>
      </c>
      <c r="J5" s="256"/>
      <c r="K5" s="257"/>
      <c r="L5" s="170" t="s">
        <v>41</v>
      </c>
    </row>
    <row r="6" spans="1:12" ht="12.75">
      <c r="A6" s="171" t="s">
        <v>42</v>
      </c>
      <c r="B6" s="172" t="s">
        <v>68</v>
      </c>
      <c r="C6" s="173" t="s">
        <v>105</v>
      </c>
      <c r="D6" s="172"/>
      <c r="E6" s="173"/>
      <c r="F6" s="174"/>
      <c r="G6" s="173"/>
      <c r="H6" s="172"/>
      <c r="I6" s="173"/>
      <c r="J6" s="175">
        <v>1</v>
      </c>
      <c r="K6" s="176" t="s">
        <v>68</v>
      </c>
      <c r="L6" s="177">
        <v>1</v>
      </c>
    </row>
    <row r="7" spans="1:12" ht="12.75">
      <c r="A7" s="178"/>
      <c r="B7" s="179" t="s">
        <v>93</v>
      </c>
      <c r="C7" s="173" t="s">
        <v>89</v>
      </c>
      <c r="D7" s="179"/>
      <c r="E7" s="173"/>
      <c r="F7" s="179"/>
      <c r="G7" s="173"/>
      <c r="H7" s="179"/>
      <c r="I7" s="173"/>
      <c r="J7" s="175">
        <v>2</v>
      </c>
      <c r="K7" s="176" t="s">
        <v>69</v>
      </c>
      <c r="L7" s="177">
        <v>2</v>
      </c>
    </row>
    <row r="8" spans="1:12" ht="12.75">
      <c r="A8" s="178"/>
      <c r="B8" s="179"/>
      <c r="C8" s="173" t="s">
        <v>82</v>
      </c>
      <c r="D8" s="179"/>
      <c r="E8" s="173"/>
      <c r="F8" s="179"/>
      <c r="G8" s="173"/>
      <c r="H8" s="179"/>
      <c r="I8" s="173"/>
      <c r="J8" s="175">
        <v>3</v>
      </c>
      <c r="K8" s="176" t="s">
        <v>35</v>
      </c>
      <c r="L8" s="177">
        <v>3</v>
      </c>
    </row>
    <row r="9" spans="1:12" ht="12.75">
      <c r="A9" s="178"/>
      <c r="B9" s="179"/>
      <c r="C9" s="173" t="s">
        <v>83</v>
      </c>
      <c r="D9" s="179"/>
      <c r="E9" s="173"/>
      <c r="F9" s="179"/>
      <c r="G9" s="173"/>
      <c r="H9" s="179"/>
      <c r="I9" s="173"/>
      <c r="J9" s="175">
        <v>4</v>
      </c>
      <c r="K9" s="176" t="s">
        <v>71</v>
      </c>
      <c r="L9" s="177">
        <v>4</v>
      </c>
    </row>
    <row r="10" spans="1:12" ht="12.75">
      <c r="A10" s="178"/>
      <c r="B10" s="180"/>
      <c r="C10" s="173" t="s">
        <v>84</v>
      </c>
      <c r="D10" s="180"/>
      <c r="E10" s="173"/>
      <c r="F10" s="179"/>
      <c r="G10" s="173"/>
      <c r="H10" s="180"/>
      <c r="I10" s="173"/>
      <c r="J10" s="175">
        <v>5</v>
      </c>
      <c r="K10" s="176" t="s">
        <v>34</v>
      </c>
      <c r="L10" s="177">
        <v>5</v>
      </c>
    </row>
    <row r="11" spans="1:12" ht="12.75">
      <c r="A11" s="171" t="s">
        <v>45</v>
      </c>
      <c r="B11" s="174" t="s">
        <v>69</v>
      </c>
      <c r="C11" s="180" t="s">
        <v>48</v>
      </c>
      <c r="D11" s="172"/>
      <c r="E11" s="173"/>
      <c r="F11" s="172"/>
      <c r="G11" s="173"/>
      <c r="H11" s="172"/>
      <c r="I11" s="173"/>
      <c r="J11" s="175">
        <v>6</v>
      </c>
      <c r="K11" s="176" t="s">
        <v>70</v>
      </c>
      <c r="L11" s="177">
        <v>6</v>
      </c>
    </row>
    <row r="12" spans="1:12" ht="12.75">
      <c r="A12" s="178"/>
      <c r="B12" s="179" t="s">
        <v>97</v>
      </c>
      <c r="C12" s="173" t="s">
        <v>67</v>
      </c>
      <c r="D12" s="179"/>
      <c r="E12" s="173"/>
      <c r="F12" s="179"/>
      <c r="G12" s="173"/>
      <c r="H12" s="179"/>
      <c r="I12" s="173"/>
      <c r="J12" s="175"/>
      <c r="K12" s="176"/>
      <c r="L12" s="177"/>
    </row>
    <row r="13" spans="1:12" ht="12.75">
      <c r="A13" s="178"/>
      <c r="B13" s="179"/>
      <c r="C13" s="173" t="s">
        <v>143</v>
      </c>
      <c r="D13" s="179"/>
      <c r="E13" s="173"/>
      <c r="F13" s="179"/>
      <c r="G13" s="173"/>
      <c r="H13" s="179"/>
      <c r="I13" s="173"/>
      <c r="J13" s="175"/>
      <c r="K13" s="176"/>
      <c r="L13" s="177"/>
    </row>
    <row r="14" spans="1:12" ht="12.75">
      <c r="A14" s="178"/>
      <c r="B14" s="179"/>
      <c r="C14" s="221" t="s">
        <v>92</v>
      </c>
      <c r="D14" s="179"/>
      <c r="E14" s="173"/>
      <c r="F14" s="179"/>
      <c r="G14" s="173"/>
      <c r="H14" s="179"/>
      <c r="I14" s="173"/>
      <c r="J14" s="175"/>
      <c r="K14" s="176"/>
      <c r="L14" s="177"/>
    </row>
    <row r="15" spans="1:12" ht="12.75">
      <c r="A15" s="178"/>
      <c r="B15" s="179"/>
      <c r="C15" s="173" t="s">
        <v>46</v>
      </c>
      <c r="D15" s="179"/>
      <c r="E15" s="173"/>
      <c r="F15" s="179"/>
      <c r="G15" s="173"/>
      <c r="H15" s="179"/>
      <c r="I15" s="173"/>
      <c r="J15" s="175"/>
      <c r="K15" s="176"/>
      <c r="L15" s="177"/>
    </row>
    <row r="16" spans="1:12" ht="12.75">
      <c r="A16" s="178"/>
      <c r="B16" s="179"/>
      <c r="C16" s="173" t="s">
        <v>130</v>
      </c>
      <c r="D16" s="179"/>
      <c r="E16" s="173"/>
      <c r="F16" s="179"/>
      <c r="G16" s="173"/>
      <c r="H16" s="179"/>
      <c r="I16" s="173"/>
      <c r="J16" s="175"/>
      <c r="K16" s="176"/>
      <c r="L16" s="177"/>
    </row>
    <row r="17" spans="1:12" ht="12.75">
      <c r="A17" s="178"/>
      <c r="B17" s="179"/>
      <c r="C17" s="173" t="s">
        <v>131</v>
      </c>
      <c r="D17" s="179"/>
      <c r="E17" s="173"/>
      <c r="F17" s="179"/>
      <c r="G17" s="173"/>
      <c r="H17" s="179"/>
      <c r="I17" s="173"/>
      <c r="J17" s="175"/>
      <c r="K17" s="176"/>
      <c r="L17" s="177"/>
    </row>
    <row r="18" spans="1:12" ht="12.75">
      <c r="A18" s="171" t="s">
        <v>50</v>
      </c>
      <c r="B18" s="172" t="s">
        <v>35</v>
      </c>
      <c r="C18" s="173" t="s">
        <v>49</v>
      </c>
      <c r="D18" s="172"/>
      <c r="E18" s="173"/>
      <c r="F18" s="172"/>
      <c r="G18" s="173"/>
      <c r="H18" s="172"/>
      <c r="I18" s="173"/>
      <c r="J18" s="175"/>
      <c r="K18" s="176"/>
      <c r="L18" s="177"/>
    </row>
    <row r="19" spans="1:12" ht="12.75">
      <c r="A19" s="178"/>
      <c r="B19" s="179" t="s">
        <v>95</v>
      </c>
      <c r="C19" s="173" t="s">
        <v>81</v>
      </c>
      <c r="D19" s="179"/>
      <c r="E19" s="221"/>
      <c r="F19" s="179"/>
      <c r="G19" s="173"/>
      <c r="H19" s="179"/>
      <c r="I19" s="173"/>
      <c r="J19" s="175"/>
      <c r="K19" s="176"/>
      <c r="L19" s="177"/>
    </row>
    <row r="20" spans="1:12" ht="12.75">
      <c r="A20" s="178"/>
      <c r="B20" s="179"/>
      <c r="C20" s="173" t="s">
        <v>144</v>
      </c>
      <c r="D20" s="179"/>
      <c r="E20" s="173"/>
      <c r="F20" s="179"/>
      <c r="G20" s="173"/>
      <c r="H20" s="179"/>
      <c r="I20" s="173"/>
      <c r="J20" s="175"/>
      <c r="K20" s="176"/>
      <c r="L20" s="177"/>
    </row>
    <row r="21" spans="1:12" ht="12.75">
      <c r="A21" s="178"/>
      <c r="B21" s="179"/>
      <c r="C21" s="173" t="s">
        <v>161</v>
      </c>
      <c r="D21" s="179"/>
      <c r="E21" s="221"/>
      <c r="F21" s="179"/>
      <c r="G21" s="173"/>
      <c r="H21" s="179"/>
      <c r="I21" s="173"/>
      <c r="J21" s="175"/>
      <c r="K21" s="176"/>
      <c r="L21" s="177"/>
    </row>
    <row r="22" spans="1:12" ht="12.75">
      <c r="A22" s="178"/>
      <c r="B22" s="180"/>
      <c r="C22" s="173"/>
      <c r="D22" s="180"/>
      <c r="E22" s="173"/>
      <c r="F22" s="180"/>
      <c r="G22" s="173"/>
      <c r="H22" s="180"/>
      <c r="I22" s="173"/>
      <c r="J22" s="175"/>
      <c r="K22" s="176"/>
      <c r="L22" s="177"/>
    </row>
    <row r="23" spans="1:12" ht="12.75">
      <c r="A23" s="171" t="s">
        <v>54</v>
      </c>
      <c r="B23" s="172" t="s">
        <v>71</v>
      </c>
      <c r="C23" s="173" t="s">
        <v>85</v>
      </c>
      <c r="D23" s="172"/>
      <c r="E23" s="173"/>
      <c r="F23" s="172"/>
      <c r="G23" s="173"/>
      <c r="H23" s="172"/>
      <c r="I23" s="173"/>
      <c r="J23" s="175"/>
      <c r="K23" s="176"/>
      <c r="L23" s="177"/>
    </row>
    <row r="24" spans="1:12" ht="12.75">
      <c r="A24" s="178"/>
      <c r="B24" s="179" t="s">
        <v>96</v>
      </c>
      <c r="C24" s="221" t="s">
        <v>98</v>
      </c>
      <c r="D24" s="179"/>
      <c r="E24" s="221"/>
      <c r="F24" s="179"/>
      <c r="G24" s="173"/>
      <c r="H24" s="179"/>
      <c r="I24" s="173"/>
      <c r="J24" s="175"/>
      <c r="K24" s="176"/>
      <c r="L24" s="177"/>
    </row>
    <row r="25" spans="1:12" ht="12.75">
      <c r="A25" s="178"/>
      <c r="B25" s="179"/>
      <c r="C25" s="173" t="s">
        <v>86</v>
      </c>
      <c r="D25" s="179"/>
      <c r="E25" s="173"/>
      <c r="F25" s="179"/>
      <c r="G25" s="173"/>
      <c r="H25" s="179"/>
      <c r="I25" s="173"/>
      <c r="J25" s="175"/>
      <c r="K25" s="176"/>
      <c r="L25" s="177"/>
    </row>
    <row r="26" spans="1:12" ht="12.75">
      <c r="A26" s="178"/>
      <c r="B26" s="179"/>
      <c r="C26" s="221" t="s">
        <v>47</v>
      </c>
      <c r="D26" s="179"/>
      <c r="E26" s="173"/>
      <c r="F26" s="179"/>
      <c r="G26" s="173"/>
      <c r="H26" s="179"/>
      <c r="I26" s="173"/>
      <c r="J26" s="175"/>
      <c r="K26" s="176"/>
      <c r="L26" s="177"/>
    </row>
    <row r="27" spans="1:12" ht="12.75">
      <c r="A27" s="178"/>
      <c r="B27" s="179"/>
      <c r="C27" s="173"/>
      <c r="D27" s="179"/>
      <c r="E27" s="173"/>
      <c r="F27" s="179"/>
      <c r="G27" s="173"/>
      <c r="H27" s="179"/>
      <c r="I27" s="173"/>
      <c r="J27" s="175"/>
      <c r="K27" s="176"/>
      <c r="L27" s="177"/>
    </row>
    <row r="28" spans="1:12" ht="12.75">
      <c r="A28" s="171" t="s">
        <v>55</v>
      </c>
      <c r="B28" s="172" t="s">
        <v>34</v>
      </c>
      <c r="C28" s="173" t="s">
        <v>52</v>
      </c>
      <c r="D28" s="172"/>
      <c r="E28" s="173"/>
      <c r="F28" s="172"/>
      <c r="G28" s="173"/>
      <c r="H28" s="172"/>
      <c r="I28" s="173"/>
      <c r="J28" s="175"/>
      <c r="K28" s="176"/>
      <c r="L28" s="177"/>
    </row>
    <row r="29" spans="1:12" ht="12.75">
      <c r="A29" s="178"/>
      <c r="B29" s="179" t="s">
        <v>94</v>
      </c>
      <c r="C29" s="173" t="s">
        <v>53</v>
      </c>
      <c r="D29" s="179"/>
      <c r="E29" s="173"/>
      <c r="F29" s="179"/>
      <c r="G29" s="173"/>
      <c r="H29" s="179"/>
      <c r="I29" s="173"/>
      <c r="J29" s="175"/>
      <c r="K29" s="176"/>
      <c r="L29" s="177"/>
    </row>
    <row r="30" spans="1:12" ht="12.75">
      <c r="A30" s="178"/>
      <c r="B30" s="179"/>
      <c r="C30" s="173" t="s">
        <v>51</v>
      </c>
      <c r="D30" s="179"/>
      <c r="E30" s="173"/>
      <c r="F30" s="179"/>
      <c r="G30" s="173"/>
      <c r="H30" s="179"/>
      <c r="I30" s="173"/>
      <c r="J30" s="175"/>
      <c r="K30" s="176"/>
      <c r="L30" s="177"/>
    </row>
    <row r="31" spans="1:12" ht="12.75">
      <c r="A31" s="178"/>
      <c r="B31" s="179"/>
      <c r="C31" s="221" t="s">
        <v>91</v>
      </c>
      <c r="D31" s="179"/>
      <c r="E31" s="173"/>
      <c r="F31" s="179"/>
      <c r="G31" s="173"/>
      <c r="H31" s="179"/>
      <c r="I31" s="173"/>
      <c r="J31" s="175"/>
      <c r="K31" s="176"/>
      <c r="L31" s="177"/>
    </row>
    <row r="32" spans="1:12" ht="12.75">
      <c r="A32" s="178"/>
      <c r="B32" s="179"/>
      <c r="C32" s="173"/>
      <c r="D32" s="179"/>
      <c r="E32" s="173"/>
      <c r="F32" s="179"/>
      <c r="G32" s="173"/>
      <c r="H32" s="179"/>
      <c r="I32" s="173"/>
      <c r="J32" s="175"/>
      <c r="K32" s="176"/>
      <c r="L32" s="177"/>
    </row>
    <row r="33" spans="1:12" ht="12.75">
      <c r="A33" s="178"/>
      <c r="B33" s="179"/>
      <c r="C33" s="173"/>
      <c r="D33" s="179"/>
      <c r="E33" s="173"/>
      <c r="F33" s="180"/>
      <c r="G33" s="173"/>
      <c r="H33" s="179"/>
      <c r="I33" s="173"/>
      <c r="J33" s="175"/>
      <c r="K33" s="176"/>
      <c r="L33" s="177"/>
    </row>
    <row r="34" spans="1:12" ht="12.75">
      <c r="A34" s="171" t="s">
        <v>56</v>
      </c>
      <c r="B34" s="172" t="s">
        <v>70</v>
      </c>
      <c r="C34" s="173" t="s">
        <v>43</v>
      </c>
      <c r="D34" s="172"/>
      <c r="E34" s="173"/>
      <c r="F34" s="172"/>
      <c r="G34" s="173"/>
      <c r="H34" s="172"/>
      <c r="I34" s="173"/>
      <c r="J34" s="175"/>
      <c r="K34" s="176"/>
      <c r="L34" s="181"/>
    </row>
    <row r="35" spans="1:12" ht="12.75">
      <c r="A35" s="178"/>
      <c r="B35" s="179" t="s">
        <v>93</v>
      </c>
      <c r="C35" s="173" t="s">
        <v>44</v>
      </c>
      <c r="D35" s="179"/>
      <c r="E35" s="173"/>
      <c r="F35" s="179"/>
      <c r="G35" s="173"/>
      <c r="H35" s="179"/>
      <c r="I35" s="182"/>
      <c r="J35" s="175"/>
      <c r="K35" s="176"/>
      <c r="L35" s="181"/>
    </row>
    <row r="36" spans="1:12" ht="12.75">
      <c r="A36" s="178"/>
      <c r="B36" s="179"/>
      <c r="C36" s="173" t="s">
        <v>88</v>
      </c>
      <c r="D36" s="179"/>
      <c r="E36" s="173"/>
      <c r="F36" s="179"/>
      <c r="G36" s="173"/>
      <c r="H36" s="179"/>
      <c r="I36" s="182"/>
      <c r="J36" s="175"/>
      <c r="K36" s="176"/>
      <c r="L36" s="181"/>
    </row>
    <row r="37" spans="1:12" ht="12.75">
      <c r="A37" s="178"/>
      <c r="B37" s="179"/>
      <c r="C37" s="173" t="s">
        <v>87</v>
      </c>
      <c r="D37" s="179"/>
      <c r="E37" s="173"/>
      <c r="F37" s="179"/>
      <c r="G37" s="173"/>
      <c r="H37" s="179"/>
      <c r="I37" s="182"/>
      <c r="J37" s="175"/>
      <c r="K37" s="176"/>
      <c r="L37" s="181"/>
    </row>
    <row r="38" spans="1:12" ht="12.75">
      <c r="A38" s="178"/>
      <c r="B38" s="179"/>
      <c r="C38" s="173"/>
      <c r="D38" s="179"/>
      <c r="E38" s="173"/>
      <c r="F38" s="179"/>
      <c r="G38" s="173"/>
      <c r="H38" s="179"/>
      <c r="I38" s="182"/>
      <c r="J38" s="175"/>
      <c r="K38" s="176"/>
      <c r="L38" s="181"/>
    </row>
    <row r="39" spans="1:12" ht="12.75">
      <c r="A39" s="220"/>
      <c r="B39" s="180"/>
      <c r="C39" s="221"/>
      <c r="D39" s="180"/>
      <c r="E39" s="173"/>
      <c r="F39" s="180"/>
      <c r="G39" s="173"/>
      <c r="H39" s="180"/>
      <c r="I39" s="222"/>
      <c r="J39" s="175"/>
      <c r="K39" s="176"/>
      <c r="L39" s="181"/>
    </row>
    <row r="40" spans="1:12" ht="12.75">
      <c r="A40" s="178" t="s">
        <v>90</v>
      </c>
      <c r="B40" s="174"/>
      <c r="C40" s="180"/>
      <c r="D40" s="174"/>
      <c r="E40" s="180"/>
      <c r="F40" s="174"/>
      <c r="G40" s="180"/>
      <c r="H40" s="174"/>
      <c r="I40" s="180"/>
      <c r="J40" s="217"/>
      <c r="K40" s="218"/>
      <c r="L40" s="219"/>
    </row>
    <row r="41" spans="1:12" ht="12.75">
      <c r="A41" s="178"/>
      <c r="B41" s="179"/>
      <c r="C41" s="173"/>
      <c r="D41" s="179"/>
      <c r="E41" s="173"/>
      <c r="F41" s="179"/>
      <c r="G41" s="173"/>
      <c r="H41" s="179"/>
      <c r="I41" s="182"/>
      <c r="J41" s="175"/>
      <c r="K41" s="176"/>
      <c r="L41" s="181"/>
    </row>
    <row r="42" spans="1:12" ht="12.75">
      <c r="A42" s="178"/>
      <c r="B42" s="179"/>
      <c r="C42" s="221"/>
      <c r="D42" s="179"/>
      <c r="E42" s="173"/>
      <c r="F42" s="179"/>
      <c r="G42" s="173"/>
      <c r="H42" s="179"/>
      <c r="I42" s="182"/>
      <c r="J42" s="175"/>
      <c r="K42" s="176"/>
      <c r="L42" s="181"/>
    </row>
    <row r="43" spans="1:12" ht="12.75">
      <c r="A43" s="178"/>
      <c r="B43" s="179"/>
      <c r="C43" s="173"/>
      <c r="D43" s="179"/>
      <c r="E43" s="173"/>
      <c r="F43" s="179"/>
      <c r="G43" s="173"/>
      <c r="H43" s="179"/>
      <c r="I43" s="182"/>
      <c r="J43" s="175"/>
      <c r="K43" s="176"/>
      <c r="L43" s="181"/>
    </row>
    <row r="44" spans="1:12" ht="13.5" thickBot="1">
      <c r="A44" s="183"/>
      <c r="B44" s="184"/>
      <c r="C44" s="185"/>
      <c r="D44" s="184"/>
      <c r="E44" s="185"/>
      <c r="F44" s="184"/>
      <c r="G44" s="185"/>
      <c r="H44" s="184"/>
      <c r="I44" s="186"/>
      <c r="J44" s="187"/>
      <c r="K44" s="188"/>
      <c r="L44" s="189"/>
    </row>
    <row r="45" ht="12.75">
      <c r="A45" s="190"/>
    </row>
    <row r="46" ht="12.75">
      <c r="A46" s="190"/>
    </row>
    <row r="47" spans="1:2" ht="12.75">
      <c r="A47" s="190"/>
      <c r="B47" s="191" t="s">
        <v>57</v>
      </c>
    </row>
    <row r="48" spans="1:2" ht="12.75">
      <c r="A48" s="190" t="s">
        <v>58</v>
      </c>
      <c r="B48" t="s">
        <v>59</v>
      </c>
    </row>
    <row r="49" spans="1:2" ht="12.75">
      <c r="A49" s="190"/>
      <c r="B49" t="s">
        <v>60</v>
      </c>
    </row>
    <row r="50" spans="1:2" ht="12.75">
      <c r="A50" s="190"/>
      <c r="B50" t="s">
        <v>61</v>
      </c>
    </row>
    <row r="51" spans="1:2" ht="12.75">
      <c r="A51" s="192" t="s">
        <v>62</v>
      </c>
      <c r="B51" s="251" t="s">
        <v>159</v>
      </c>
    </row>
    <row r="52" spans="1:2" ht="12.75">
      <c r="A52" s="192"/>
      <c r="B52" s="251" t="s">
        <v>160</v>
      </c>
    </row>
    <row r="53" spans="1:2" ht="12.75">
      <c r="A53" s="190" t="s">
        <v>58</v>
      </c>
      <c r="B53" t="s">
        <v>63</v>
      </c>
    </row>
    <row r="54" spans="1:2" ht="12.75">
      <c r="A54" s="190"/>
      <c r="B54" t="s">
        <v>64</v>
      </c>
    </row>
    <row r="55" spans="1:2" ht="12.75">
      <c r="A55" s="190"/>
      <c r="B55" t="s">
        <v>65</v>
      </c>
    </row>
    <row r="56" ht="12.75">
      <c r="A56" s="190"/>
    </row>
  </sheetData>
  <sheetProtection/>
  <mergeCells count="5">
    <mergeCell ref="B4:C4"/>
    <mergeCell ref="D4:E4"/>
    <mergeCell ref="F4:G4"/>
    <mergeCell ref="H4:I4"/>
    <mergeCell ref="J4:K5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C13" sqref="C1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70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69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132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10" t="s">
        <v>75</v>
      </c>
      <c r="C11" s="209" t="s">
        <v>133</v>
      </c>
      <c r="D11" s="206">
        <v>21</v>
      </c>
      <c r="E11" s="118" t="s">
        <v>31</v>
      </c>
      <c r="F11" s="205">
        <v>16</v>
      </c>
      <c r="G11" s="123">
        <v>19</v>
      </c>
      <c r="H11" s="118" t="s">
        <v>31</v>
      </c>
      <c r="I11" s="124">
        <v>21</v>
      </c>
      <c r="J11" s="123">
        <v>12</v>
      </c>
      <c r="K11" s="118" t="s">
        <v>31</v>
      </c>
      <c r="L11" s="124">
        <v>21</v>
      </c>
      <c r="M11" s="119">
        <f>D11+G11+J11</f>
        <v>52</v>
      </c>
      <c r="N11" s="120">
        <f>F11+I11+L11</f>
        <v>58</v>
      </c>
      <c r="O11" s="195">
        <f>IF(D11&gt;F11,1,0)+IF(G11&gt;I11,1,0)+IF(J11&gt;L11,1,0)</f>
        <v>1</v>
      </c>
      <c r="P11" s="196">
        <f>IF(D11&lt;F11,1,0)+IF(G11&lt;I11,1,0)+IF(J11&lt;L11,1,0)</f>
        <v>2</v>
      </c>
      <c r="Q11" s="197">
        <f aca="true" t="shared" si="0" ref="Q11:R14">IF(O11=2,1,0)</f>
        <v>0</v>
      </c>
      <c r="R11" s="198">
        <f t="shared" si="0"/>
        <v>1</v>
      </c>
      <c r="S11" s="26"/>
    </row>
    <row r="12" spans="1:19" ht="30" customHeight="1">
      <c r="A12" s="47" t="s">
        <v>23</v>
      </c>
      <c r="B12" s="210" t="s">
        <v>134</v>
      </c>
      <c r="C12" s="210" t="s">
        <v>108</v>
      </c>
      <c r="D12" s="206">
        <v>12</v>
      </c>
      <c r="E12" s="118" t="s">
        <v>31</v>
      </c>
      <c r="F12" s="205">
        <v>21</v>
      </c>
      <c r="G12" s="123">
        <v>15</v>
      </c>
      <c r="H12" s="118" t="s">
        <v>31</v>
      </c>
      <c r="I12" s="124">
        <v>21</v>
      </c>
      <c r="J12" s="123"/>
      <c r="K12" s="118" t="s">
        <v>31</v>
      </c>
      <c r="L12" s="124"/>
      <c r="M12" s="119">
        <f>D12+G12+J12</f>
        <v>27</v>
      </c>
      <c r="N12" s="120">
        <f>F12+I12+L12</f>
        <v>42</v>
      </c>
      <c r="O12" s="195">
        <f>IF(D12&gt;F12,1,0)+IF(G12&gt;I12,1,0)+IF(J12&gt;L12,1,0)</f>
        <v>0</v>
      </c>
      <c r="P12" s="196">
        <f>IF(D12&lt;F12,1,0)+IF(G12&lt;I12,1,0)+IF(J12&lt;L12,1,0)</f>
        <v>2</v>
      </c>
      <c r="Q12" s="197">
        <f t="shared" si="0"/>
        <v>0</v>
      </c>
      <c r="R12" s="198">
        <f t="shared" si="0"/>
        <v>1</v>
      </c>
      <c r="S12" s="26"/>
    </row>
    <row r="13" spans="1:19" ht="30" customHeight="1">
      <c r="A13" s="47" t="s">
        <v>25</v>
      </c>
      <c r="B13" s="210" t="s">
        <v>80</v>
      </c>
      <c r="C13" s="210" t="s">
        <v>109</v>
      </c>
      <c r="D13" s="206">
        <v>12</v>
      </c>
      <c r="E13" s="118" t="s">
        <v>31</v>
      </c>
      <c r="F13" s="205">
        <v>21</v>
      </c>
      <c r="G13" s="123">
        <v>19</v>
      </c>
      <c r="H13" s="118" t="s">
        <v>31</v>
      </c>
      <c r="I13" s="124">
        <v>21</v>
      </c>
      <c r="J13" s="123"/>
      <c r="K13" s="118" t="s">
        <v>31</v>
      </c>
      <c r="L13" s="124"/>
      <c r="M13" s="119">
        <f>D13+G13+J13</f>
        <v>31</v>
      </c>
      <c r="N13" s="120">
        <f>F13+I13+L13</f>
        <v>42</v>
      </c>
      <c r="O13" s="195">
        <f>IF(D13&gt;F13,1,0)+IF(G13&gt;I13,1,0)+IF(J13&gt;L13,1,0)</f>
        <v>0</v>
      </c>
      <c r="P13" s="196">
        <f>IF(D13&lt;F13,1,0)+IF(G13&lt;I13,1,0)+IF(J13&lt;L13,1,0)</f>
        <v>2</v>
      </c>
      <c r="Q13" s="197">
        <f t="shared" si="0"/>
        <v>0</v>
      </c>
      <c r="R13" s="198">
        <f t="shared" si="0"/>
        <v>1</v>
      </c>
      <c r="S13" s="26"/>
    </row>
    <row r="14" spans="1:19" ht="30" customHeight="1" thickBot="1">
      <c r="A14" s="47" t="s">
        <v>24</v>
      </c>
      <c r="B14" s="210" t="s">
        <v>135</v>
      </c>
      <c r="C14" s="210" t="s">
        <v>110</v>
      </c>
      <c r="D14" s="206">
        <v>21</v>
      </c>
      <c r="E14" s="118" t="s">
        <v>31</v>
      </c>
      <c r="F14" s="205">
        <v>16</v>
      </c>
      <c r="G14" s="123">
        <v>21</v>
      </c>
      <c r="H14" s="118" t="s">
        <v>31</v>
      </c>
      <c r="I14" s="124">
        <v>18</v>
      </c>
      <c r="J14" s="123"/>
      <c r="K14" s="118" t="s">
        <v>31</v>
      </c>
      <c r="L14" s="124"/>
      <c r="M14" s="119">
        <f>D14+G14+J14</f>
        <v>42</v>
      </c>
      <c r="N14" s="120">
        <f>F14+I14+L14</f>
        <v>34</v>
      </c>
      <c r="O14" s="195">
        <f>IF(D14&gt;F14,1,0)+IF(G14&gt;I14,1,0)+IF(J14&gt;L14,1,0)</f>
        <v>2</v>
      </c>
      <c r="P14" s="196">
        <f>IF(D14&lt;F14,1,0)+IF(G14&lt;I14,1,0)+IF(J14&lt;L14,1,0)</f>
        <v>0</v>
      </c>
      <c r="Q14" s="197">
        <f t="shared" si="0"/>
        <v>1</v>
      </c>
      <c r="R14" s="198">
        <f t="shared" si="0"/>
        <v>0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Královák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152</v>
      </c>
      <c r="N15" s="122">
        <f t="shared" si="1"/>
        <v>176</v>
      </c>
      <c r="O15" s="199">
        <f t="shared" si="1"/>
        <v>3</v>
      </c>
      <c r="P15" s="200">
        <f t="shared" si="1"/>
        <v>6</v>
      </c>
      <c r="Q15" s="199">
        <f t="shared" si="1"/>
        <v>1</v>
      </c>
      <c r="R15" s="200">
        <f t="shared" si="1"/>
        <v>3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35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69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123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10" t="s">
        <v>117</v>
      </c>
      <c r="C11" s="209" t="s">
        <v>107</v>
      </c>
      <c r="D11" s="206">
        <v>21</v>
      </c>
      <c r="E11" s="118" t="s">
        <v>31</v>
      </c>
      <c r="F11" s="205">
        <v>17</v>
      </c>
      <c r="G11" s="123">
        <v>21</v>
      </c>
      <c r="H11" s="118" t="s">
        <v>31</v>
      </c>
      <c r="I11" s="124">
        <v>14</v>
      </c>
      <c r="J11" s="123"/>
      <c r="K11" s="118" t="s">
        <v>31</v>
      </c>
      <c r="L11" s="124"/>
      <c r="M11" s="119">
        <f>D11+G11+J11</f>
        <v>42</v>
      </c>
      <c r="N11" s="120">
        <f>F11+I11+L11</f>
        <v>31</v>
      </c>
      <c r="O11" s="195">
        <f>IF(D11&gt;F11,1,0)+IF(G11&gt;I11,1,0)+IF(J11&gt;L11,1,0)</f>
        <v>2</v>
      </c>
      <c r="P11" s="196">
        <f>IF(D11&lt;F11,1,0)+IF(G11&lt;I11,1,0)+IF(J11&lt;L11,1,0)</f>
        <v>0</v>
      </c>
      <c r="Q11" s="197">
        <f aca="true" t="shared" si="0" ref="Q11:R14">IF(O11=2,1,0)</f>
        <v>1</v>
      </c>
      <c r="R11" s="198">
        <f t="shared" si="0"/>
        <v>0</v>
      </c>
      <c r="S11" s="26"/>
    </row>
    <row r="12" spans="1:19" ht="30" customHeight="1">
      <c r="A12" s="47" t="s">
        <v>23</v>
      </c>
      <c r="B12" s="210" t="s">
        <v>76</v>
      </c>
      <c r="C12" s="210" t="s">
        <v>108</v>
      </c>
      <c r="D12" s="206">
        <v>12</v>
      </c>
      <c r="E12" s="118" t="s">
        <v>31</v>
      </c>
      <c r="F12" s="205">
        <v>21</v>
      </c>
      <c r="G12" s="123">
        <v>17</v>
      </c>
      <c r="H12" s="118" t="s">
        <v>31</v>
      </c>
      <c r="I12" s="124">
        <v>21</v>
      </c>
      <c r="J12" s="123"/>
      <c r="K12" s="118" t="s">
        <v>31</v>
      </c>
      <c r="L12" s="124"/>
      <c r="M12" s="119">
        <f>D12+G12+J12</f>
        <v>29</v>
      </c>
      <c r="N12" s="120">
        <f>F12+I12+L12</f>
        <v>42</v>
      </c>
      <c r="O12" s="195">
        <f>IF(D12&gt;F12,1,0)+IF(G12&gt;I12,1,0)+IF(J12&gt;L12,1,0)</f>
        <v>0</v>
      </c>
      <c r="P12" s="196">
        <f>IF(D12&lt;F12,1,0)+IF(G12&lt;I12,1,0)+IF(J12&lt;L12,1,0)</f>
        <v>2</v>
      </c>
      <c r="Q12" s="197">
        <f t="shared" si="0"/>
        <v>0</v>
      </c>
      <c r="R12" s="198">
        <f t="shared" si="0"/>
        <v>1</v>
      </c>
      <c r="S12" s="26"/>
    </row>
    <row r="13" spans="1:19" ht="30" customHeight="1">
      <c r="A13" s="47" t="s">
        <v>25</v>
      </c>
      <c r="B13" s="210" t="s">
        <v>118</v>
      </c>
      <c r="C13" s="210" t="s">
        <v>109</v>
      </c>
      <c r="D13" s="206">
        <v>16</v>
      </c>
      <c r="E13" s="118" t="s">
        <v>31</v>
      </c>
      <c r="F13" s="205">
        <v>21</v>
      </c>
      <c r="G13" s="123">
        <v>13</v>
      </c>
      <c r="H13" s="118" t="s">
        <v>31</v>
      </c>
      <c r="I13" s="124">
        <v>21</v>
      </c>
      <c r="J13" s="123"/>
      <c r="K13" s="118" t="s">
        <v>31</v>
      </c>
      <c r="L13" s="124"/>
      <c r="M13" s="119">
        <f>D13+G13+J13</f>
        <v>29</v>
      </c>
      <c r="N13" s="120">
        <f>F13+I13+L13</f>
        <v>42</v>
      </c>
      <c r="O13" s="195">
        <f>IF(D13&gt;F13,1,0)+IF(G13&gt;I13,1,0)+IF(J13&gt;L13,1,0)</f>
        <v>0</v>
      </c>
      <c r="P13" s="196">
        <f>IF(D13&lt;F13,1,0)+IF(G13&lt;I13,1,0)+IF(J13&lt;L13,1,0)</f>
        <v>2</v>
      </c>
      <c r="Q13" s="197">
        <f t="shared" si="0"/>
        <v>0</v>
      </c>
      <c r="R13" s="198">
        <f t="shared" si="0"/>
        <v>1</v>
      </c>
      <c r="S13" s="26"/>
    </row>
    <row r="14" spans="1:19" ht="30" customHeight="1" thickBot="1">
      <c r="A14" s="47" t="s">
        <v>24</v>
      </c>
      <c r="B14" s="210" t="s">
        <v>119</v>
      </c>
      <c r="C14" s="210" t="s">
        <v>110</v>
      </c>
      <c r="D14" s="206">
        <v>21</v>
      </c>
      <c r="E14" s="118" t="s">
        <v>31</v>
      </c>
      <c r="F14" s="205">
        <v>17</v>
      </c>
      <c r="G14" s="123">
        <v>21</v>
      </c>
      <c r="H14" s="118" t="s">
        <v>31</v>
      </c>
      <c r="I14" s="124">
        <v>15</v>
      </c>
      <c r="J14" s="123"/>
      <c r="K14" s="118" t="s">
        <v>31</v>
      </c>
      <c r="L14" s="124"/>
      <c r="M14" s="119">
        <f>D14+G14+J14</f>
        <v>42</v>
      </c>
      <c r="N14" s="120">
        <f>F14+I14+L14</f>
        <v>32</v>
      </c>
      <c r="O14" s="195">
        <f>IF(D14&gt;F14,1,0)+IF(G14&gt;I14,1,0)+IF(J14&gt;L14,1,0)</f>
        <v>2</v>
      </c>
      <c r="P14" s="196">
        <f>IF(D14&lt;F14,1,0)+IF(G14&lt;I14,1,0)+IF(J14&lt;L14,1,0)</f>
        <v>0</v>
      </c>
      <c r="Q14" s="197">
        <f t="shared" si="0"/>
        <v>1</v>
      </c>
      <c r="R14" s="198">
        <f t="shared" si="0"/>
        <v>0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remíza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142</v>
      </c>
      <c r="N15" s="122">
        <f t="shared" si="1"/>
        <v>147</v>
      </c>
      <c r="O15" s="199">
        <f t="shared" si="1"/>
        <v>4</v>
      </c>
      <c r="P15" s="200">
        <f t="shared" si="1"/>
        <v>4</v>
      </c>
      <c r="Q15" s="199">
        <f t="shared" si="1"/>
        <v>2</v>
      </c>
      <c r="R15" s="200">
        <f t="shared" si="1"/>
        <v>2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68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34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123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09" t="s">
        <v>113</v>
      </c>
      <c r="C11" s="209" t="s">
        <v>127</v>
      </c>
      <c r="D11" s="206">
        <v>21</v>
      </c>
      <c r="E11" s="118" t="s">
        <v>31</v>
      </c>
      <c r="F11" s="205">
        <v>19</v>
      </c>
      <c r="G11" s="123">
        <v>21</v>
      </c>
      <c r="H11" s="118" t="s">
        <v>31</v>
      </c>
      <c r="I11" s="124">
        <v>19</v>
      </c>
      <c r="J11" s="123"/>
      <c r="K11" s="118" t="s">
        <v>31</v>
      </c>
      <c r="L11" s="124"/>
      <c r="M11" s="119">
        <f>D11+G11+J11</f>
        <v>42</v>
      </c>
      <c r="N11" s="120">
        <f>F11+I11+L11</f>
        <v>38</v>
      </c>
      <c r="O11" s="195">
        <f>IF(D11&gt;F11,1,0)+IF(G11&gt;I11,1,0)+IF(J11&gt;L11,1,0)</f>
        <v>2</v>
      </c>
      <c r="P11" s="196">
        <f>IF(D11&lt;F11,1,0)+IF(G11&lt;I11,1,0)+IF(J11&lt;L11,1,0)</f>
        <v>0</v>
      </c>
      <c r="Q11" s="197">
        <f aca="true" t="shared" si="0" ref="Q11:R14">IF(O11=2,1,0)</f>
        <v>1</v>
      </c>
      <c r="R11" s="198">
        <f t="shared" si="0"/>
        <v>0</v>
      </c>
      <c r="S11" s="26"/>
    </row>
    <row r="12" spans="1:19" ht="30" customHeight="1">
      <c r="A12" s="47" t="s">
        <v>23</v>
      </c>
      <c r="B12" s="209" t="s">
        <v>114</v>
      </c>
      <c r="C12" s="210" t="s">
        <v>77</v>
      </c>
      <c r="D12" s="206">
        <v>21</v>
      </c>
      <c r="E12" s="118" t="s">
        <v>31</v>
      </c>
      <c r="F12" s="205">
        <v>15</v>
      </c>
      <c r="G12" s="123">
        <v>21</v>
      </c>
      <c r="H12" s="118" t="s">
        <v>31</v>
      </c>
      <c r="I12" s="124">
        <v>13</v>
      </c>
      <c r="J12" s="123"/>
      <c r="K12" s="118" t="s">
        <v>31</v>
      </c>
      <c r="L12" s="124"/>
      <c r="M12" s="119">
        <f>D12+G12+J12</f>
        <v>42</v>
      </c>
      <c r="N12" s="120">
        <f>F12+I12+L12</f>
        <v>28</v>
      </c>
      <c r="O12" s="195">
        <f>IF(D12&gt;F12,1,0)+IF(G12&gt;I12,1,0)+IF(J12&gt;L12,1,0)</f>
        <v>2</v>
      </c>
      <c r="P12" s="196">
        <f>IF(D12&lt;F12,1,0)+IF(G12&lt;I12,1,0)+IF(J12&lt;L12,1,0)</f>
        <v>0</v>
      </c>
      <c r="Q12" s="197">
        <f t="shared" si="0"/>
        <v>1</v>
      </c>
      <c r="R12" s="198">
        <f t="shared" si="0"/>
        <v>0</v>
      </c>
      <c r="S12" s="26"/>
    </row>
    <row r="13" spans="1:19" ht="30" customHeight="1">
      <c r="A13" s="47" t="s">
        <v>25</v>
      </c>
      <c r="B13" s="210" t="s">
        <v>112</v>
      </c>
      <c r="C13" s="210" t="s">
        <v>128</v>
      </c>
      <c r="D13" s="206">
        <v>22</v>
      </c>
      <c r="E13" s="118" t="s">
        <v>31</v>
      </c>
      <c r="F13" s="205">
        <v>20</v>
      </c>
      <c r="G13" s="123">
        <v>19</v>
      </c>
      <c r="H13" s="118" t="s">
        <v>31</v>
      </c>
      <c r="I13" s="124">
        <v>21</v>
      </c>
      <c r="J13" s="123">
        <v>22</v>
      </c>
      <c r="K13" s="118" t="s">
        <v>31</v>
      </c>
      <c r="L13" s="124">
        <v>20</v>
      </c>
      <c r="M13" s="119">
        <f>D13+G13+J13</f>
        <v>63</v>
      </c>
      <c r="N13" s="120">
        <f>F13+I13+L13</f>
        <v>61</v>
      </c>
      <c r="O13" s="195">
        <f>IF(D13&gt;F13,1,0)+IF(G13&gt;I13,1,0)+IF(J13&gt;L13,1,0)</f>
        <v>2</v>
      </c>
      <c r="P13" s="196">
        <f>IF(D13&lt;F13,1,0)+IF(G13&lt;I13,1,0)+IF(J13&lt;L13,1,0)</f>
        <v>1</v>
      </c>
      <c r="Q13" s="197">
        <f t="shared" si="0"/>
        <v>1</v>
      </c>
      <c r="R13" s="198">
        <f t="shared" si="0"/>
        <v>0</v>
      </c>
      <c r="S13" s="26"/>
    </row>
    <row r="14" spans="1:19" ht="30" customHeight="1" thickBot="1">
      <c r="A14" s="47" t="s">
        <v>24</v>
      </c>
      <c r="B14" s="210" t="s">
        <v>111</v>
      </c>
      <c r="C14" s="210" t="s">
        <v>129</v>
      </c>
      <c r="D14" s="206">
        <v>21</v>
      </c>
      <c r="E14" s="118" t="s">
        <v>31</v>
      </c>
      <c r="F14" s="205">
        <v>15</v>
      </c>
      <c r="G14" s="123">
        <v>21</v>
      </c>
      <c r="H14" s="118" t="s">
        <v>31</v>
      </c>
      <c r="I14" s="124">
        <v>15</v>
      </c>
      <c r="J14" s="123"/>
      <c r="K14" s="118" t="s">
        <v>31</v>
      </c>
      <c r="L14" s="124"/>
      <c r="M14" s="119">
        <f>D14+G14+J14</f>
        <v>42</v>
      </c>
      <c r="N14" s="120">
        <f>F14+I14+L14</f>
        <v>30</v>
      </c>
      <c r="O14" s="195">
        <f>IF(D14&gt;F14,1,0)+IF(G14&gt;I14,1,0)+IF(J14&gt;L14,1,0)</f>
        <v>2</v>
      </c>
      <c r="P14" s="196">
        <f>IF(D14&lt;F14,1,0)+IF(G14&lt;I14,1,0)+IF(J14&lt;L14,1,0)</f>
        <v>0</v>
      </c>
      <c r="Q14" s="197">
        <f t="shared" si="0"/>
        <v>1</v>
      </c>
      <c r="R14" s="198">
        <f t="shared" si="0"/>
        <v>0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Jupíci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189</v>
      </c>
      <c r="N15" s="122">
        <f t="shared" si="1"/>
        <v>157</v>
      </c>
      <c r="O15" s="199">
        <f t="shared" si="1"/>
        <v>8</v>
      </c>
      <c r="P15" s="200">
        <f t="shared" si="1"/>
        <v>1</v>
      </c>
      <c r="Q15" s="199">
        <f t="shared" si="1"/>
        <v>4</v>
      </c>
      <c r="R15" s="200">
        <f t="shared" si="1"/>
        <v>0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35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70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126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10" t="s">
        <v>140</v>
      </c>
      <c r="C11" s="210" t="s">
        <v>75</v>
      </c>
      <c r="D11" s="206">
        <v>20</v>
      </c>
      <c r="E11" s="118" t="s">
        <v>31</v>
      </c>
      <c r="F11" s="205">
        <v>22</v>
      </c>
      <c r="G11" s="123">
        <v>7</v>
      </c>
      <c r="H11" s="118" t="s">
        <v>31</v>
      </c>
      <c r="I11" s="124">
        <v>21</v>
      </c>
      <c r="J11" s="123"/>
      <c r="K11" s="118" t="s">
        <v>31</v>
      </c>
      <c r="L11" s="124"/>
      <c r="M11" s="119">
        <f>D11+G11+J11</f>
        <v>27</v>
      </c>
      <c r="N11" s="120">
        <f>F11+I11+L11</f>
        <v>43</v>
      </c>
      <c r="O11" s="195">
        <f>IF(D11&gt;F11,1,0)+IF(G11&gt;I11,1,0)+IF(J11&gt;L11,1,0)</f>
        <v>0</v>
      </c>
      <c r="P11" s="196">
        <f>IF(D11&lt;F11,1,0)+IF(G11&lt;I11,1,0)+IF(J11&lt;L11,1,0)</f>
        <v>2</v>
      </c>
      <c r="Q11" s="197">
        <f aca="true" t="shared" si="0" ref="Q11:R14">IF(O11=2,1,0)</f>
        <v>0</v>
      </c>
      <c r="R11" s="198">
        <f t="shared" si="0"/>
        <v>1</v>
      </c>
      <c r="S11" s="26"/>
    </row>
    <row r="12" spans="1:19" ht="30" customHeight="1">
      <c r="A12" s="47" t="s">
        <v>23</v>
      </c>
      <c r="B12" s="210" t="s">
        <v>141</v>
      </c>
      <c r="C12" s="210" t="s">
        <v>134</v>
      </c>
      <c r="D12" s="206">
        <v>13</v>
      </c>
      <c r="E12" s="118" t="s">
        <v>31</v>
      </c>
      <c r="F12" s="205">
        <v>21</v>
      </c>
      <c r="G12" s="123">
        <v>21</v>
      </c>
      <c r="H12" s="118" t="s">
        <v>31</v>
      </c>
      <c r="I12" s="124">
        <v>16</v>
      </c>
      <c r="J12" s="123">
        <v>21</v>
      </c>
      <c r="K12" s="118" t="s">
        <v>31</v>
      </c>
      <c r="L12" s="124">
        <v>19</v>
      </c>
      <c r="M12" s="119">
        <f>D12+G12+J12</f>
        <v>55</v>
      </c>
      <c r="N12" s="120">
        <f>F12+I12+L12</f>
        <v>56</v>
      </c>
      <c r="O12" s="195">
        <f>IF(D12&gt;F12,1,0)+IF(G12&gt;I12,1,0)+IF(J12&gt;L12,1,0)</f>
        <v>2</v>
      </c>
      <c r="P12" s="196">
        <f>IF(D12&lt;F12,1,0)+IF(G12&lt;I12,1,0)+IF(J12&lt;L12,1,0)</f>
        <v>1</v>
      </c>
      <c r="Q12" s="197">
        <f t="shared" si="0"/>
        <v>1</v>
      </c>
      <c r="R12" s="198">
        <f t="shared" si="0"/>
        <v>0</v>
      </c>
      <c r="S12" s="26"/>
    </row>
    <row r="13" spans="1:19" ht="30" customHeight="1">
      <c r="A13" s="47" t="s">
        <v>25</v>
      </c>
      <c r="B13" s="210" t="s">
        <v>118</v>
      </c>
      <c r="C13" s="210" t="s">
        <v>80</v>
      </c>
      <c r="D13" s="206">
        <v>17</v>
      </c>
      <c r="E13" s="118" t="s">
        <v>31</v>
      </c>
      <c r="F13" s="205">
        <v>21</v>
      </c>
      <c r="G13" s="123">
        <v>7</v>
      </c>
      <c r="H13" s="118" t="s">
        <v>31</v>
      </c>
      <c r="I13" s="124">
        <v>21</v>
      </c>
      <c r="J13" s="123"/>
      <c r="K13" s="118" t="s">
        <v>31</v>
      </c>
      <c r="L13" s="124"/>
      <c r="M13" s="119">
        <f>D13+G13+J13</f>
        <v>24</v>
      </c>
      <c r="N13" s="120">
        <f>F13+I13+L13</f>
        <v>42</v>
      </c>
      <c r="O13" s="195">
        <f>IF(D13&gt;F13,1,0)+IF(G13&gt;I13,1,0)+IF(J13&gt;L13,1,0)</f>
        <v>0</v>
      </c>
      <c r="P13" s="196">
        <f>IF(D13&lt;F13,1,0)+IF(G13&lt;I13,1,0)+IF(J13&lt;L13,1,0)</f>
        <v>2</v>
      </c>
      <c r="Q13" s="197">
        <f t="shared" si="0"/>
        <v>0</v>
      </c>
      <c r="R13" s="198">
        <f t="shared" si="0"/>
        <v>1</v>
      </c>
      <c r="S13" s="26"/>
    </row>
    <row r="14" spans="1:19" ht="30" customHeight="1" thickBot="1">
      <c r="A14" s="47" t="s">
        <v>24</v>
      </c>
      <c r="B14" s="210" t="s">
        <v>119</v>
      </c>
      <c r="C14" s="210" t="s">
        <v>135</v>
      </c>
      <c r="D14" s="206">
        <v>21</v>
      </c>
      <c r="E14" s="118" t="s">
        <v>31</v>
      </c>
      <c r="F14" s="205">
        <v>18</v>
      </c>
      <c r="G14" s="123">
        <v>21</v>
      </c>
      <c r="H14" s="118" t="s">
        <v>31</v>
      </c>
      <c r="I14" s="124">
        <v>12</v>
      </c>
      <c r="J14" s="123"/>
      <c r="K14" s="118" t="s">
        <v>31</v>
      </c>
      <c r="L14" s="124"/>
      <c r="M14" s="119">
        <f>D14+G14+J14</f>
        <v>42</v>
      </c>
      <c r="N14" s="120">
        <f>F14+I14+L14</f>
        <v>30</v>
      </c>
      <c r="O14" s="195">
        <f>IF(D14&gt;F14,1,0)+IF(G14&gt;I14,1,0)+IF(J14&gt;L14,1,0)</f>
        <v>2</v>
      </c>
      <c r="P14" s="196">
        <f>IF(D14&lt;F14,1,0)+IF(G14&lt;I14,1,0)+IF(J14&lt;L14,1,0)</f>
        <v>0</v>
      </c>
      <c r="Q14" s="197">
        <f t="shared" si="0"/>
        <v>1</v>
      </c>
      <c r="R14" s="198">
        <f t="shared" si="0"/>
        <v>0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remíza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148</v>
      </c>
      <c r="N15" s="122">
        <f t="shared" si="1"/>
        <v>171</v>
      </c>
      <c r="O15" s="199">
        <f t="shared" si="1"/>
        <v>4</v>
      </c>
      <c r="P15" s="200">
        <f t="shared" si="1"/>
        <v>5</v>
      </c>
      <c r="Q15" s="199">
        <f t="shared" si="1"/>
        <v>2</v>
      </c>
      <c r="R15" s="200">
        <f t="shared" si="1"/>
        <v>2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68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71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126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09" t="s">
        <v>114</v>
      </c>
      <c r="C11" s="209" t="s">
        <v>78</v>
      </c>
      <c r="D11" s="206">
        <v>13</v>
      </c>
      <c r="E11" s="118" t="s">
        <v>31</v>
      </c>
      <c r="F11" s="205">
        <v>21</v>
      </c>
      <c r="G11" s="123">
        <v>10</v>
      </c>
      <c r="H11" s="118" t="s">
        <v>31</v>
      </c>
      <c r="I11" s="124">
        <v>21</v>
      </c>
      <c r="J11" s="123"/>
      <c r="K11" s="118" t="s">
        <v>31</v>
      </c>
      <c r="L11" s="124"/>
      <c r="M11" s="119">
        <f>D11+G11+J11</f>
        <v>23</v>
      </c>
      <c r="N11" s="120">
        <f>F11+I11+L11</f>
        <v>42</v>
      </c>
      <c r="O11" s="195">
        <f>IF(D11&gt;F11,1,0)+IF(G11&gt;I11,1,0)+IF(J11&gt;L11,1,0)</f>
        <v>0</v>
      </c>
      <c r="P11" s="196">
        <f>IF(D11&lt;F11,1,0)+IF(G11&lt;I11,1,0)+IF(J11&lt;L11,1,0)</f>
        <v>2</v>
      </c>
      <c r="Q11" s="197">
        <f aca="true" t="shared" si="0" ref="Q11:R14">IF(O11=2,1,0)</f>
        <v>0</v>
      </c>
      <c r="R11" s="198">
        <f t="shared" si="0"/>
        <v>1</v>
      </c>
      <c r="S11" s="26"/>
    </row>
    <row r="12" spans="1:19" ht="30" customHeight="1">
      <c r="A12" s="47" t="s">
        <v>23</v>
      </c>
      <c r="B12" s="210" t="s">
        <v>113</v>
      </c>
      <c r="C12" s="210" t="s">
        <v>120</v>
      </c>
      <c r="D12" s="206">
        <v>21</v>
      </c>
      <c r="E12" s="118" t="s">
        <v>31</v>
      </c>
      <c r="F12" s="205">
        <v>18</v>
      </c>
      <c r="G12" s="123">
        <v>21</v>
      </c>
      <c r="H12" s="118" t="s">
        <v>31</v>
      </c>
      <c r="I12" s="124">
        <v>9</v>
      </c>
      <c r="J12" s="123"/>
      <c r="K12" s="118" t="s">
        <v>31</v>
      </c>
      <c r="L12" s="124"/>
      <c r="M12" s="119">
        <f>D12+G12+J12</f>
        <v>42</v>
      </c>
      <c r="N12" s="120">
        <f>F12+I12+L12</f>
        <v>27</v>
      </c>
      <c r="O12" s="195">
        <f>IF(D12&gt;F12,1,0)+IF(G12&gt;I12,1,0)+IF(J12&gt;L12,1,0)</f>
        <v>2</v>
      </c>
      <c r="P12" s="196">
        <f>IF(D12&lt;F12,1,0)+IF(G12&lt;I12,1,0)+IF(J12&lt;L12,1,0)</f>
        <v>0</v>
      </c>
      <c r="Q12" s="197">
        <f t="shared" si="0"/>
        <v>1</v>
      </c>
      <c r="R12" s="198">
        <f t="shared" si="0"/>
        <v>0</v>
      </c>
      <c r="S12" s="26"/>
    </row>
    <row r="13" spans="1:19" ht="30" customHeight="1">
      <c r="A13" s="47" t="s">
        <v>25</v>
      </c>
      <c r="B13" s="210" t="s">
        <v>112</v>
      </c>
      <c r="C13" s="210" t="s">
        <v>121</v>
      </c>
      <c r="D13" s="206">
        <v>21</v>
      </c>
      <c r="E13" s="118" t="s">
        <v>31</v>
      </c>
      <c r="F13" s="205">
        <v>15</v>
      </c>
      <c r="G13" s="123">
        <v>18</v>
      </c>
      <c r="H13" s="118" t="s">
        <v>31</v>
      </c>
      <c r="I13" s="124">
        <v>21</v>
      </c>
      <c r="J13" s="123">
        <v>14</v>
      </c>
      <c r="K13" s="118" t="s">
        <v>31</v>
      </c>
      <c r="L13" s="124">
        <v>21</v>
      </c>
      <c r="M13" s="119">
        <f>D13+G13+J13</f>
        <v>53</v>
      </c>
      <c r="N13" s="120">
        <f>F13+I13+L13</f>
        <v>57</v>
      </c>
      <c r="O13" s="195">
        <f>IF(D13&gt;F13,1,0)+IF(G13&gt;I13,1,0)+IF(J13&gt;L13,1,0)</f>
        <v>1</v>
      </c>
      <c r="P13" s="196">
        <f>IF(D13&lt;F13,1,0)+IF(G13&lt;I13,1,0)+IF(J13&lt;L13,1,0)</f>
        <v>2</v>
      </c>
      <c r="Q13" s="197">
        <f t="shared" si="0"/>
        <v>0</v>
      </c>
      <c r="R13" s="198">
        <f t="shared" si="0"/>
        <v>1</v>
      </c>
      <c r="S13" s="26"/>
    </row>
    <row r="14" spans="1:19" ht="30" customHeight="1" thickBot="1">
      <c r="A14" s="47" t="s">
        <v>24</v>
      </c>
      <c r="B14" s="210" t="s">
        <v>111</v>
      </c>
      <c r="C14" s="210" t="s">
        <v>79</v>
      </c>
      <c r="D14" s="206">
        <v>21</v>
      </c>
      <c r="E14" s="118" t="s">
        <v>31</v>
      </c>
      <c r="F14" s="205">
        <v>15</v>
      </c>
      <c r="G14" s="123">
        <v>21</v>
      </c>
      <c r="H14" s="118" t="s">
        <v>31</v>
      </c>
      <c r="I14" s="124">
        <v>13</v>
      </c>
      <c r="J14" s="123"/>
      <c r="K14" s="118" t="s">
        <v>31</v>
      </c>
      <c r="L14" s="124"/>
      <c r="M14" s="119">
        <f>D14+G14+J14</f>
        <v>42</v>
      </c>
      <c r="N14" s="120">
        <f>F14+I14+L14</f>
        <v>28</v>
      </c>
      <c r="O14" s="195">
        <f>IF(D14&gt;F14,1,0)+IF(G14&gt;I14,1,0)+IF(J14&gt;L14,1,0)</f>
        <v>2</v>
      </c>
      <c r="P14" s="196">
        <f>IF(D14&lt;F14,1,0)+IF(G14&lt;I14,1,0)+IF(J14&lt;L14,1,0)</f>
        <v>0</v>
      </c>
      <c r="Q14" s="197">
        <f t="shared" si="0"/>
        <v>1</v>
      </c>
      <c r="R14" s="198">
        <f t="shared" si="0"/>
        <v>0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remíza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160</v>
      </c>
      <c r="N15" s="122">
        <f t="shared" si="1"/>
        <v>154</v>
      </c>
      <c r="O15" s="199">
        <f t="shared" si="1"/>
        <v>5</v>
      </c>
      <c r="P15" s="200">
        <f t="shared" si="1"/>
        <v>4</v>
      </c>
      <c r="Q15" s="199">
        <f t="shared" si="1"/>
        <v>2</v>
      </c>
      <c r="R15" s="200">
        <f t="shared" si="1"/>
        <v>2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2.125" style="0" customWidth="1"/>
  </cols>
  <sheetData>
    <row r="1" ht="6.75" customHeight="1"/>
    <row r="2" spans="2:3" ht="26.25">
      <c r="B2" s="48" t="s">
        <v>26</v>
      </c>
      <c r="C2" s="49" t="s">
        <v>136</v>
      </c>
    </row>
    <row r="3" spans="2:3" ht="15">
      <c r="B3" s="48" t="s">
        <v>27</v>
      </c>
      <c r="C3" s="50" t="s">
        <v>66</v>
      </c>
    </row>
    <row r="4" spans="2:3" ht="15">
      <c r="B4" s="48" t="s">
        <v>20</v>
      </c>
      <c r="C4" s="50" t="s">
        <v>137</v>
      </c>
    </row>
    <row r="5" ht="8.25" customHeight="1"/>
    <row r="6" spans="3:8" ht="12.75">
      <c r="C6" s="258" t="s">
        <v>138</v>
      </c>
      <c r="D6" s="258"/>
      <c r="E6" s="258" t="s">
        <v>139</v>
      </c>
      <c r="F6" s="258"/>
      <c r="G6" s="259" t="s">
        <v>145</v>
      </c>
      <c r="H6" s="259"/>
    </row>
    <row r="7" ht="10.5" customHeight="1"/>
    <row r="8" spans="2:4" ht="12.75">
      <c r="B8" s="268" t="s">
        <v>149</v>
      </c>
      <c r="C8" s="260" t="s">
        <v>68</v>
      </c>
      <c r="D8" s="260"/>
    </row>
    <row r="9" spans="2:4" ht="12.75">
      <c r="B9" s="268"/>
      <c r="D9" s="250"/>
    </row>
    <row r="10" spans="4:6" ht="12.75">
      <c r="D10" s="68"/>
      <c r="E10" s="262" t="s">
        <v>68</v>
      </c>
      <c r="F10" s="260"/>
    </row>
    <row r="11" spans="4:6" ht="12.75">
      <c r="D11" s="68"/>
      <c r="E11" s="263" t="s">
        <v>146</v>
      </c>
      <c r="F11" s="267"/>
    </row>
    <row r="12" spans="2:6" ht="12.75">
      <c r="B12" s="268" t="s">
        <v>150</v>
      </c>
      <c r="C12" s="260" t="s">
        <v>35</v>
      </c>
      <c r="D12" s="261"/>
      <c r="F12" s="68"/>
    </row>
    <row r="13" spans="2:6" ht="12.75">
      <c r="B13" s="268"/>
      <c r="F13" s="68"/>
    </row>
    <row r="14" spans="6:8" ht="12.75">
      <c r="F14" s="68"/>
      <c r="G14" s="265" t="s">
        <v>68</v>
      </c>
      <c r="H14" s="266"/>
    </row>
    <row r="15" spans="6:8" ht="12.75">
      <c r="F15" s="68"/>
      <c r="G15" s="263" t="s">
        <v>148</v>
      </c>
      <c r="H15" s="264"/>
    </row>
    <row r="16" spans="2:6" ht="12.75">
      <c r="B16" s="268" t="s">
        <v>151</v>
      </c>
      <c r="C16" s="260" t="s">
        <v>69</v>
      </c>
      <c r="D16" s="260"/>
      <c r="F16" s="68"/>
    </row>
    <row r="17" spans="2:6" ht="12.75">
      <c r="B17" s="268"/>
      <c r="D17" s="250"/>
      <c r="F17" s="68"/>
    </row>
    <row r="18" spans="4:6" ht="12.75">
      <c r="D18" s="68"/>
      <c r="E18" s="262" t="s">
        <v>69</v>
      </c>
      <c r="F18" s="261"/>
    </row>
    <row r="19" spans="4:7" ht="12.75">
      <c r="D19" s="68"/>
      <c r="E19" s="263" t="s">
        <v>147</v>
      </c>
      <c r="F19" s="264"/>
      <c r="G19" s="165"/>
    </row>
    <row r="20" spans="2:4" ht="12.75">
      <c r="B20" s="268" t="s">
        <v>152</v>
      </c>
      <c r="C20" s="260" t="s">
        <v>71</v>
      </c>
      <c r="D20" s="261"/>
    </row>
    <row r="21" ht="12.75">
      <c r="B21" s="268"/>
    </row>
    <row r="22" spans="7:8" ht="12.75">
      <c r="G22" s="259" t="s">
        <v>116</v>
      </c>
      <c r="H22" s="259"/>
    </row>
    <row r="23" spans="3:6" ht="12.75">
      <c r="C23" s="268" t="s">
        <v>155</v>
      </c>
      <c r="D23" s="268"/>
      <c r="E23" s="260" t="s">
        <v>35</v>
      </c>
      <c r="F23" s="260"/>
    </row>
    <row r="24" spans="3:6" ht="12.75">
      <c r="C24" s="268"/>
      <c r="D24" s="268"/>
      <c r="F24" s="250"/>
    </row>
    <row r="25" spans="6:8" ht="12.75">
      <c r="F25" s="68"/>
      <c r="G25" s="265" t="s">
        <v>35</v>
      </c>
      <c r="H25" s="266"/>
    </row>
    <row r="26" spans="6:8" ht="12.75">
      <c r="F26" s="68"/>
      <c r="G26" s="263" t="s">
        <v>157</v>
      </c>
      <c r="H26" s="264"/>
    </row>
    <row r="27" spans="3:6" ht="12.75">
      <c r="C27" s="268" t="s">
        <v>156</v>
      </c>
      <c r="D27" s="268"/>
      <c r="E27" s="260" t="s">
        <v>71</v>
      </c>
      <c r="F27" s="261"/>
    </row>
    <row r="28" spans="3:4" ht="12.75">
      <c r="C28" s="268"/>
      <c r="D28" s="268"/>
    </row>
    <row r="29" spans="7:8" ht="12.75">
      <c r="G29" s="259" t="s">
        <v>142</v>
      </c>
      <c r="H29" s="259"/>
    </row>
    <row r="30" spans="4:6" ht="12.75">
      <c r="D30" s="268" t="s">
        <v>153</v>
      </c>
      <c r="E30" s="260" t="s">
        <v>34</v>
      </c>
      <c r="F30" s="260"/>
    </row>
    <row r="31" spans="4:6" ht="12.75">
      <c r="D31" s="268"/>
      <c r="F31" s="250"/>
    </row>
    <row r="32" spans="6:8" ht="12.75">
      <c r="F32" s="68"/>
      <c r="G32" s="265" t="s">
        <v>34</v>
      </c>
      <c r="H32" s="266"/>
    </row>
    <row r="33" spans="6:8" ht="12.75">
      <c r="F33" s="68"/>
      <c r="G33" s="263" t="s">
        <v>158</v>
      </c>
      <c r="H33" s="264"/>
    </row>
    <row r="34" spans="4:6" ht="12.75">
      <c r="D34" s="268" t="s">
        <v>154</v>
      </c>
      <c r="E34" s="260" t="s">
        <v>70</v>
      </c>
      <c r="F34" s="261"/>
    </row>
    <row r="35" ht="12.75">
      <c r="D35" s="268"/>
    </row>
  </sheetData>
  <sheetProtection/>
  <mergeCells count="31">
    <mergeCell ref="D34:D35"/>
    <mergeCell ref="C23:D24"/>
    <mergeCell ref="C27:D28"/>
    <mergeCell ref="E23:F23"/>
    <mergeCell ref="E27:F27"/>
    <mergeCell ref="E30:F30"/>
    <mergeCell ref="E34:F34"/>
    <mergeCell ref="B8:B9"/>
    <mergeCell ref="B12:B13"/>
    <mergeCell ref="B16:B17"/>
    <mergeCell ref="B20:B21"/>
    <mergeCell ref="D30:D31"/>
    <mergeCell ref="G25:H25"/>
    <mergeCell ref="G26:H26"/>
    <mergeCell ref="G29:H29"/>
    <mergeCell ref="G33:H33"/>
    <mergeCell ref="G32:H32"/>
    <mergeCell ref="G14:H14"/>
    <mergeCell ref="E11:F11"/>
    <mergeCell ref="C16:D16"/>
    <mergeCell ref="C20:D20"/>
    <mergeCell ref="E18:F18"/>
    <mergeCell ref="E19:F19"/>
    <mergeCell ref="G15:H15"/>
    <mergeCell ref="G22:H22"/>
    <mergeCell ref="C6:D6"/>
    <mergeCell ref="E6:F6"/>
    <mergeCell ref="G6:H6"/>
    <mergeCell ref="C8:D8"/>
    <mergeCell ref="C12:D12"/>
    <mergeCell ref="E10:F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15.75390625" style="0" customWidth="1"/>
    <col min="3" max="3" width="1.75390625" style="0" customWidth="1"/>
    <col min="4" max="5" width="5.00390625" style="0" customWidth="1"/>
    <col min="6" max="7" width="1.75390625" style="0" customWidth="1"/>
    <col min="8" max="9" width="5.00390625" style="0" customWidth="1"/>
    <col min="10" max="11" width="1.75390625" style="0" customWidth="1"/>
    <col min="12" max="13" width="5.00390625" style="0" customWidth="1"/>
    <col min="14" max="14" width="1.75390625" style="0" customWidth="1"/>
    <col min="15" max="20" width="5.00390625" style="0" customWidth="1"/>
    <col min="21" max="22" width="3.25390625" style="0" customWidth="1"/>
    <col min="23" max="23" width="8.75390625" style="0" customWidth="1"/>
  </cols>
  <sheetData>
    <row r="2" spans="2:3" ht="26.25">
      <c r="B2" s="48" t="s">
        <v>26</v>
      </c>
      <c r="C2" s="49" t="s">
        <v>136</v>
      </c>
    </row>
    <row r="3" spans="2:3" ht="15">
      <c r="B3" s="48" t="s">
        <v>27</v>
      </c>
      <c r="C3" s="50" t="s">
        <v>66</v>
      </c>
    </row>
    <row r="4" spans="2:3" ht="15">
      <c r="B4" s="48" t="s">
        <v>20</v>
      </c>
      <c r="C4" s="50" t="s">
        <v>137</v>
      </c>
    </row>
    <row r="5" ht="12.75">
      <c r="B5" s="48"/>
    </row>
    <row r="6" spans="2:6" ht="21" thickBot="1">
      <c r="B6" s="247" t="s">
        <v>124</v>
      </c>
      <c r="C6" s="51"/>
      <c r="D6" s="51"/>
      <c r="E6" s="51"/>
      <c r="F6" s="51"/>
    </row>
    <row r="7" spans="2:23" ht="12.75">
      <c r="B7" s="52"/>
      <c r="C7" s="53"/>
      <c r="D7" s="54"/>
      <c r="E7" s="54"/>
      <c r="F7" s="55"/>
      <c r="G7" s="53"/>
      <c r="H7" s="54"/>
      <c r="I7" s="54"/>
      <c r="J7" s="55"/>
      <c r="K7" s="56"/>
      <c r="L7" s="57"/>
      <c r="M7" s="57"/>
      <c r="N7" s="58"/>
      <c r="O7" s="59"/>
      <c r="P7" s="60"/>
      <c r="Q7" s="61"/>
      <c r="R7" s="60"/>
      <c r="S7" s="56"/>
      <c r="T7" s="58"/>
      <c r="U7" s="61"/>
      <c r="V7" s="60"/>
      <c r="W7" s="62"/>
    </row>
    <row r="8" spans="2:23" ht="12.75">
      <c r="B8" s="63"/>
      <c r="C8" s="269" t="str">
        <f>B12</f>
        <v>Jupíci</v>
      </c>
      <c r="D8" s="270"/>
      <c r="E8" s="270"/>
      <c r="F8" s="271"/>
      <c r="G8" s="269" t="str">
        <f>B17</f>
        <v>GOGO</v>
      </c>
      <c r="H8" s="270"/>
      <c r="I8" s="270"/>
      <c r="J8" s="271"/>
      <c r="K8" s="269" t="str">
        <f>B22</f>
        <v>Dobřichovice</v>
      </c>
      <c r="L8" s="270"/>
      <c r="M8" s="270"/>
      <c r="N8" s="271"/>
      <c r="O8" s="66"/>
      <c r="P8" s="65"/>
      <c r="Q8" s="64"/>
      <c r="R8" s="65"/>
      <c r="S8" s="67"/>
      <c r="T8" s="68"/>
      <c r="U8" s="64"/>
      <c r="V8" s="65"/>
      <c r="W8" s="69" t="s">
        <v>28</v>
      </c>
    </row>
    <row r="9" spans="2:23" ht="12.75">
      <c r="B9" s="63"/>
      <c r="C9" s="269"/>
      <c r="D9" s="270"/>
      <c r="E9" s="270"/>
      <c r="F9" s="271"/>
      <c r="G9" s="269"/>
      <c r="H9" s="270"/>
      <c r="I9" s="270"/>
      <c r="J9" s="271"/>
      <c r="K9" s="269"/>
      <c r="L9" s="270"/>
      <c r="M9" s="270"/>
      <c r="N9" s="271"/>
      <c r="O9" s="272" t="s">
        <v>32</v>
      </c>
      <c r="P9" s="273"/>
      <c r="Q9" s="274" t="s">
        <v>29</v>
      </c>
      <c r="R9" s="273"/>
      <c r="S9" s="275" t="s">
        <v>30</v>
      </c>
      <c r="T9" s="273"/>
      <c r="U9" s="275" t="s">
        <v>33</v>
      </c>
      <c r="V9" s="273"/>
      <c r="W9" s="69" t="s">
        <v>21</v>
      </c>
    </row>
    <row r="10" spans="2:23" ht="13.5" thickBot="1">
      <c r="B10" s="70"/>
      <c r="C10" s="71"/>
      <c r="D10" s="72"/>
      <c r="E10" s="72"/>
      <c r="F10" s="73"/>
      <c r="G10" s="71"/>
      <c r="H10" s="72"/>
      <c r="I10" s="72"/>
      <c r="J10" s="73"/>
      <c r="K10" s="71"/>
      <c r="L10" s="72"/>
      <c r="M10" s="72"/>
      <c r="N10" s="73"/>
      <c r="O10" s="74"/>
      <c r="P10" s="75"/>
      <c r="Q10" s="130"/>
      <c r="R10" s="75"/>
      <c r="S10" s="76"/>
      <c r="T10" s="75"/>
      <c r="U10" s="76"/>
      <c r="V10" s="75"/>
      <c r="W10" s="77"/>
    </row>
    <row r="11" spans="2:23" ht="15.75" customHeight="1" thickTop="1">
      <c r="B11" s="125"/>
      <c r="C11" s="78"/>
      <c r="D11" s="78"/>
      <c r="E11" s="78"/>
      <c r="F11" s="79"/>
      <c r="G11" s="80"/>
      <c r="H11" s="81"/>
      <c r="I11" s="81"/>
      <c r="J11" s="82"/>
      <c r="K11" s="80"/>
      <c r="L11" s="81"/>
      <c r="M11" s="81"/>
      <c r="N11" s="82"/>
      <c r="O11" s="143"/>
      <c r="P11" s="144"/>
      <c r="Q11" s="137"/>
      <c r="R11" s="138"/>
      <c r="S11" s="131"/>
      <c r="T11" s="132"/>
      <c r="U11" s="83"/>
      <c r="V11" s="84"/>
      <c r="W11" s="69"/>
    </row>
    <row r="12" spans="2:23" ht="15.75" customHeight="1">
      <c r="B12" s="193" t="s">
        <v>68</v>
      </c>
      <c r="C12" s="85"/>
      <c r="D12" s="86"/>
      <c r="E12" s="86"/>
      <c r="F12" s="87"/>
      <c r="G12" s="88"/>
      <c r="H12" s="128">
        <f>'jup-gogo'!Q15</f>
        <v>4</v>
      </c>
      <c r="I12" s="106">
        <f>'jup-gogo'!R15</f>
        <v>0</v>
      </c>
      <c r="J12" s="107"/>
      <c r="K12" s="226"/>
      <c r="L12" s="128">
        <f>'jup-dobř'!Q15</f>
        <v>2</v>
      </c>
      <c r="M12" s="106">
        <f>'jup-dobř'!R15</f>
        <v>2</v>
      </c>
      <c r="N12" s="107"/>
      <c r="O12" s="143"/>
      <c r="P12" s="144"/>
      <c r="Q12" s="137"/>
      <c r="R12" s="138"/>
      <c r="S12" s="248">
        <f>H12+L12</f>
        <v>6</v>
      </c>
      <c r="T12" s="249">
        <f>M12+I12</f>
        <v>2</v>
      </c>
      <c r="U12" s="83"/>
      <c r="V12" s="84"/>
      <c r="W12" s="276">
        <v>1</v>
      </c>
    </row>
    <row r="13" spans="2:23" ht="15.75" customHeight="1">
      <c r="B13" s="193"/>
      <c r="C13" s="85"/>
      <c r="D13" s="86"/>
      <c r="E13" s="86"/>
      <c r="F13" s="87"/>
      <c r="G13" s="88"/>
      <c r="H13" s="129">
        <f>'jup-gogo'!O15</f>
        <v>8</v>
      </c>
      <c r="I13" s="129">
        <f>'jup-gogo'!P15</f>
        <v>1</v>
      </c>
      <c r="J13" s="107"/>
      <c r="K13" s="226"/>
      <c r="L13" s="129">
        <f>'jup-dobř'!O15</f>
        <v>5</v>
      </c>
      <c r="M13" s="129">
        <f>'jup-dobř'!P15</f>
        <v>4</v>
      </c>
      <c r="N13" s="107"/>
      <c r="O13" s="143"/>
      <c r="P13" s="144"/>
      <c r="Q13" s="137">
        <f>H13+L13</f>
        <v>13</v>
      </c>
      <c r="R13" s="138">
        <f>I13+M13</f>
        <v>5</v>
      </c>
      <c r="S13" s="277">
        <f>S12-T12</f>
        <v>4</v>
      </c>
      <c r="T13" s="278"/>
      <c r="U13" s="279">
        <v>5</v>
      </c>
      <c r="V13" s="280"/>
      <c r="W13" s="276"/>
    </row>
    <row r="14" spans="2:23" ht="15.75" customHeight="1">
      <c r="B14" s="193"/>
      <c r="C14" s="78"/>
      <c r="D14" s="78"/>
      <c r="E14" s="78"/>
      <c r="F14" s="79"/>
      <c r="G14" s="126"/>
      <c r="H14" s="213">
        <f>'jup-gogo'!M15</f>
        <v>189</v>
      </c>
      <c r="I14" s="214">
        <f>'jup-gogo'!N15</f>
        <v>157</v>
      </c>
      <c r="J14" s="89"/>
      <c r="K14" s="126"/>
      <c r="L14" s="213">
        <f>'jup-dobř'!M15</f>
        <v>160</v>
      </c>
      <c r="M14" s="214">
        <f>'jup-dobř'!N15</f>
        <v>154</v>
      </c>
      <c r="N14" s="89"/>
      <c r="O14" s="215">
        <f>H14+L14</f>
        <v>349</v>
      </c>
      <c r="P14" s="216">
        <f>I14+M14</f>
        <v>311</v>
      </c>
      <c r="Q14" s="281">
        <f>Q13-R13</f>
        <v>8</v>
      </c>
      <c r="R14" s="282"/>
      <c r="S14" s="131"/>
      <c r="T14" s="132"/>
      <c r="U14" s="83"/>
      <c r="V14" s="84"/>
      <c r="W14" s="276"/>
    </row>
    <row r="15" spans="2:23" ht="15.75" customHeight="1">
      <c r="B15" s="194"/>
      <c r="C15" s="90"/>
      <c r="D15" s="90"/>
      <c r="E15" s="90"/>
      <c r="F15" s="91"/>
      <c r="G15" s="92"/>
      <c r="H15" s="93"/>
      <c r="I15" s="93"/>
      <c r="J15" s="94"/>
      <c r="K15" s="92"/>
      <c r="L15" s="93"/>
      <c r="M15" s="93"/>
      <c r="N15" s="94"/>
      <c r="O15" s="283">
        <f>O14-P14</f>
        <v>38</v>
      </c>
      <c r="P15" s="284"/>
      <c r="Q15" s="140"/>
      <c r="R15" s="141"/>
      <c r="S15" s="133"/>
      <c r="T15" s="134"/>
      <c r="U15" s="95"/>
      <c r="V15" s="96"/>
      <c r="W15" s="97"/>
    </row>
    <row r="16" spans="2:23" ht="15.75" customHeight="1">
      <c r="B16" s="193"/>
      <c r="C16" s="98"/>
      <c r="D16" s="98"/>
      <c r="E16" s="98"/>
      <c r="F16" s="99"/>
      <c r="G16" s="100"/>
      <c r="H16" s="101"/>
      <c r="I16" s="101"/>
      <c r="J16" s="102"/>
      <c r="K16" s="103"/>
      <c r="L16" s="104"/>
      <c r="M16" s="104"/>
      <c r="N16" s="105"/>
      <c r="O16" s="143"/>
      <c r="P16" s="144"/>
      <c r="Q16" s="139"/>
      <c r="R16" s="138"/>
      <c r="S16" s="131"/>
      <c r="T16" s="132"/>
      <c r="U16" s="83"/>
      <c r="V16" s="84"/>
      <c r="W16" s="69"/>
    </row>
    <row r="17" spans="2:23" ht="15.75" customHeight="1">
      <c r="B17" s="193" t="s">
        <v>34</v>
      </c>
      <c r="C17" s="106"/>
      <c r="D17" s="128">
        <f>I12</f>
        <v>0</v>
      </c>
      <c r="E17" s="106">
        <f>H12</f>
        <v>4</v>
      </c>
      <c r="F17" s="107"/>
      <c r="G17" s="223"/>
      <c r="H17" s="224"/>
      <c r="I17" s="224"/>
      <c r="J17" s="225"/>
      <c r="K17" s="226"/>
      <c r="L17" s="128">
        <f>'gogo-dobř'!Q15</f>
        <v>2</v>
      </c>
      <c r="M17" s="106">
        <f>'gogo-dobř'!R15</f>
        <v>2</v>
      </c>
      <c r="N17" s="107"/>
      <c r="O17" s="143"/>
      <c r="P17" s="144"/>
      <c r="Q17" s="139"/>
      <c r="R17" s="138"/>
      <c r="S17" s="248">
        <f>D17+L17</f>
        <v>2</v>
      </c>
      <c r="T17" s="249">
        <f>E17+M17</f>
        <v>6</v>
      </c>
      <c r="U17" s="83"/>
      <c r="V17" s="84"/>
      <c r="W17" s="276">
        <v>3</v>
      </c>
    </row>
    <row r="18" spans="2:23" ht="15.75" customHeight="1">
      <c r="B18" s="193"/>
      <c r="C18" s="108"/>
      <c r="D18" s="129">
        <f>I13</f>
        <v>1</v>
      </c>
      <c r="E18" s="129">
        <f>H13</f>
        <v>8</v>
      </c>
      <c r="F18" s="109"/>
      <c r="G18" s="223"/>
      <c r="H18" s="224"/>
      <c r="I18" s="224"/>
      <c r="J18" s="225"/>
      <c r="K18" s="226"/>
      <c r="L18" s="129">
        <f>'gogo-dobř'!O15</f>
        <v>4</v>
      </c>
      <c r="M18" s="129">
        <f>'gogo-dobř'!P15</f>
        <v>4</v>
      </c>
      <c r="N18" s="107"/>
      <c r="O18" s="143"/>
      <c r="P18" s="144"/>
      <c r="Q18" s="137">
        <f>L18+D18</f>
        <v>5</v>
      </c>
      <c r="R18" s="138">
        <f>E18+M18</f>
        <v>12</v>
      </c>
      <c r="S18" s="277">
        <f>S17-T17</f>
        <v>-4</v>
      </c>
      <c r="T18" s="278"/>
      <c r="U18" s="279">
        <v>3</v>
      </c>
      <c r="V18" s="280"/>
      <c r="W18" s="276"/>
    </row>
    <row r="19" spans="2:23" ht="15.75" customHeight="1">
      <c r="B19" s="193"/>
      <c r="C19" s="127"/>
      <c r="D19" s="145">
        <f>I14</f>
        <v>157</v>
      </c>
      <c r="E19" s="146">
        <f>H14</f>
        <v>189</v>
      </c>
      <c r="F19" s="89"/>
      <c r="G19" s="227"/>
      <c r="H19" s="228"/>
      <c r="I19" s="228"/>
      <c r="J19" s="229"/>
      <c r="K19" s="126"/>
      <c r="L19" s="213">
        <f>'gogo-dobř'!M15</f>
        <v>130</v>
      </c>
      <c r="M19" s="214">
        <f>'gogo-dobř'!N15</f>
        <v>140</v>
      </c>
      <c r="N19" s="89"/>
      <c r="O19" s="215">
        <f>D19+L19</f>
        <v>287</v>
      </c>
      <c r="P19" s="216">
        <f>M19+E19</f>
        <v>329</v>
      </c>
      <c r="Q19" s="281">
        <f>Q18-R18</f>
        <v>-7</v>
      </c>
      <c r="R19" s="282"/>
      <c r="S19" s="131"/>
      <c r="T19" s="132"/>
      <c r="U19" s="83"/>
      <c r="V19" s="84"/>
      <c r="W19" s="276"/>
    </row>
    <row r="20" spans="2:23" ht="15.75" customHeight="1">
      <c r="B20" s="194"/>
      <c r="C20" s="110"/>
      <c r="D20" s="110"/>
      <c r="E20" s="110"/>
      <c r="F20" s="111"/>
      <c r="G20" s="112"/>
      <c r="H20" s="90"/>
      <c r="I20" s="90"/>
      <c r="J20" s="91"/>
      <c r="K20" s="92"/>
      <c r="L20" s="93"/>
      <c r="M20" s="93"/>
      <c r="N20" s="94"/>
      <c r="O20" s="283">
        <f>O19-P19</f>
        <v>-42</v>
      </c>
      <c r="P20" s="284"/>
      <c r="Q20" s="140"/>
      <c r="R20" s="141"/>
      <c r="S20" s="133"/>
      <c r="T20" s="134"/>
      <c r="U20" s="95"/>
      <c r="V20" s="96"/>
      <c r="W20" s="97"/>
    </row>
    <row r="21" spans="2:23" ht="15.75" customHeight="1">
      <c r="B21" s="193"/>
      <c r="C21" s="108"/>
      <c r="D21" s="108"/>
      <c r="E21" s="108"/>
      <c r="F21" s="109"/>
      <c r="G21" s="147"/>
      <c r="H21" s="148"/>
      <c r="I21" s="148"/>
      <c r="J21" s="149"/>
      <c r="K21" s="150"/>
      <c r="L21" s="151"/>
      <c r="M21" s="151"/>
      <c r="N21" s="152"/>
      <c r="O21" s="143"/>
      <c r="P21" s="144"/>
      <c r="Q21" s="139"/>
      <c r="R21" s="138"/>
      <c r="S21" s="131"/>
      <c r="T21" s="132"/>
      <c r="U21" s="83"/>
      <c r="V21" s="84"/>
      <c r="W21" s="69"/>
    </row>
    <row r="22" spans="2:23" ht="15.75" customHeight="1">
      <c r="B22" s="193" t="s">
        <v>71</v>
      </c>
      <c r="C22" s="108"/>
      <c r="D22" s="128">
        <f>M12</f>
        <v>2</v>
      </c>
      <c r="E22" s="106">
        <f>L12</f>
        <v>2</v>
      </c>
      <c r="F22" s="109"/>
      <c r="G22" s="230"/>
      <c r="H22" s="231">
        <f>M17</f>
        <v>2</v>
      </c>
      <c r="I22" s="232">
        <f>L17</f>
        <v>2</v>
      </c>
      <c r="J22" s="233"/>
      <c r="K22" s="150"/>
      <c r="L22" s="151"/>
      <c r="M22" s="151"/>
      <c r="N22" s="152"/>
      <c r="O22" s="143"/>
      <c r="P22" s="144"/>
      <c r="Q22" s="139"/>
      <c r="R22" s="138"/>
      <c r="S22" s="248">
        <f>D22+H22</f>
        <v>4</v>
      </c>
      <c r="T22" s="249">
        <f>E22+I22</f>
        <v>4</v>
      </c>
      <c r="U22" s="83"/>
      <c r="V22" s="84"/>
      <c r="W22" s="276">
        <v>2</v>
      </c>
    </row>
    <row r="23" spans="2:23" ht="15.75" customHeight="1">
      <c r="B23" s="193"/>
      <c r="C23" s="108"/>
      <c r="D23" s="154">
        <f>M13</f>
        <v>4</v>
      </c>
      <c r="E23" s="154">
        <f>L13</f>
        <v>5</v>
      </c>
      <c r="F23" s="109"/>
      <c r="G23" s="230"/>
      <c r="H23" s="234">
        <f>M18</f>
        <v>4</v>
      </c>
      <c r="I23" s="234">
        <f>L18</f>
        <v>4</v>
      </c>
      <c r="J23" s="233"/>
      <c r="K23" s="150"/>
      <c r="L23" s="151"/>
      <c r="M23" s="151"/>
      <c r="N23" s="152"/>
      <c r="O23" s="143"/>
      <c r="P23" s="144"/>
      <c r="Q23" s="137">
        <f>D23+H23</f>
        <v>8</v>
      </c>
      <c r="R23" s="138">
        <f>E23+I23</f>
        <v>9</v>
      </c>
      <c r="S23" s="277">
        <f>S22-T22</f>
        <v>0</v>
      </c>
      <c r="T23" s="278"/>
      <c r="U23" s="279">
        <v>4</v>
      </c>
      <c r="V23" s="280"/>
      <c r="W23" s="276"/>
    </row>
    <row r="24" spans="2:23" ht="15.75" customHeight="1">
      <c r="B24" s="193"/>
      <c r="C24" s="108"/>
      <c r="D24" s="207">
        <f>M14</f>
        <v>154</v>
      </c>
      <c r="E24" s="153">
        <f>L14</f>
        <v>160</v>
      </c>
      <c r="F24" s="109"/>
      <c r="G24" s="230"/>
      <c r="H24" s="235">
        <f>M19</f>
        <v>140</v>
      </c>
      <c r="I24" s="236">
        <f>L19</f>
        <v>130</v>
      </c>
      <c r="J24" s="233"/>
      <c r="K24" s="150"/>
      <c r="L24" s="151"/>
      <c r="M24" s="151"/>
      <c r="N24" s="152"/>
      <c r="O24" s="215">
        <f>D24+H24</f>
        <v>294</v>
      </c>
      <c r="P24" s="216">
        <f>I24+E24</f>
        <v>290</v>
      </c>
      <c r="Q24" s="281">
        <f>Q23-R23</f>
        <v>-1</v>
      </c>
      <c r="R24" s="282"/>
      <c r="S24" s="131"/>
      <c r="T24" s="132"/>
      <c r="U24" s="83"/>
      <c r="V24" s="84"/>
      <c r="W24" s="276"/>
    </row>
    <row r="25" spans="2:23" ht="15.75" customHeight="1" thickBot="1">
      <c r="B25" s="239"/>
      <c r="C25" s="113"/>
      <c r="D25" s="113"/>
      <c r="E25" s="113"/>
      <c r="F25" s="114"/>
      <c r="G25" s="240"/>
      <c r="H25" s="241"/>
      <c r="I25" s="241"/>
      <c r="J25" s="242"/>
      <c r="K25" s="243"/>
      <c r="L25" s="244"/>
      <c r="M25" s="244"/>
      <c r="N25" s="245"/>
      <c r="O25" s="285">
        <f>O24-P24</f>
        <v>4</v>
      </c>
      <c r="P25" s="286"/>
      <c r="Q25" s="246"/>
      <c r="R25" s="142"/>
      <c r="S25" s="135"/>
      <c r="T25" s="136"/>
      <c r="U25" s="115"/>
      <c r="V25" s="116"/>
      <c r="W25" s="117"/>
    </row>
    <row r="26" spans="3:14" ht="12.75">
      <c r="C26" s="51"/>
      <c r="D26" s="237"/>
      <c r="E26" s="237"/>
      <c r="F26" s="237"/>
      <c r="G26" s="238"/>
      <c r="H26" s="238"/>
      <c r="I26" s="238"/>
      <c r="J26" s="238"/>
      <c r="K26" s="238"/>
      <c r="L26" s="238"/>
      <c r="M26" s="238"/>
      <c r="N26" s="238"/>
    </row>
    <row r="27" spans="3:14" ht="12.75">
      <c r="C27" s="51"/>
      <c r="D27" s="237"/>
      <c r="E27" s="237"/>
      <c r="F27" s="237"/>
      <c r="G27" s="238"/>
      <c r="H27" s="238"/>
      <c r="I27" s="238"/>
      <c r="J27" s="238"/>
      <c r="K27" s="238"/>
      <c r="L27" s="238"/>
      <c r="M27" s="238"/>
      <c r="N27" s="238"/>
    </row>
    <row r="28" spans="3:6" ht="12.75">
      <c r="C28" s="51"/>
      <c r="D28" s="51"/>
      <c r="E28" s="51"/>
      <c r="F28" s="51"/>
    </row>
    <row r="29" spans="2:6" ht="21" thickBot="1">
      <c r="B29" s="247" t="s">
        <v>125</v>
      </c>
      <c r="C29" s="51"/>
      <c r="D29" s="51"/>
      <c r="E29" s="51"/>
      <c r="F29" s="51"/>
    </row>
    <row r="30" spans="2:23" ht="12.75">
      <c r="B30" s="52"/>
      <c r="C30" s="53"/>
      <c r="D30" s="54"/>
      <c r="E30" s="54"/>
      <c r="F30" s="55"/>
      <c r="G30" s="53"/>
      <c r="H30" s="54"/>
      <c r="I30" s="54"/>
      <c r="J30" s="55"/>
      <c r="K30" s="56"/>
      <c r="L30" s="57"/>
      <c r="M30" s="57"/>
      <c r="N30" s="58"/>
      <c r="O30" s="59"/>
      <c r="P30" s="60"/>
      <c r="Q30" s="61"/>
      <c r="R30" s="60"/>
      <c r="S30" s="56"/>
      <c r="T30" s="58"/>
      <c r="U30" s="61"/>
      <c r="V30" s="60"/>
      <c r="W30" s="62"/>
    </row>
    <row r="31" spans="2:23" ht="12.75">
      <c r="B31" s="63"/>
      <c r="C31" s="269" t="str">
        <f>B35</f>
        <v>Krumloš</v>
      </c>
      <c r="D31" s="270"/>
      <c r="E31" s="270"/>
      <c r="F31" s="271"/>
      <c r="G31" s="269" t="str">
        <f>B40</f>
        <v>Rebelové</v>
      </c>
      <c r="H31" s="270"/>
      <c r="I31" s="270"/>
      <c r="J31" s="271"/>
      <c r="K31" s="269" t="str">
        <f>B45</f>
        <v>Královák</v>
      </c>
      <c r="L31" s="270"/>
      <c r="M31" s="270"/>
      <c r="N31" s="271"/>
      <c r="O31" s="66"/>
      <c r="P31" s="65"/>
      <c r="Q31" s="64"/>
      <c r="R31" s="65"/>
      <c r="S31" s="67"/>
      <c r="T31" s="68"/>
      <c r="U31" s="64"/>
      <c r="V31" s="65"/>
      <c r="W31" s="69" t="s">
        <v>28</v>
      </c>
    </row>
    <row r="32" spans="2:23" ht="12.75">
      <c r="B32" s="63"/>
      <c r="C32" s="269"/>
      <c r="D32" s="270"/>
      <c r="E32" s="270"/>
      <c r="F32" s="271"/>
      <c r="G32" s="269"/>
      <c r="H32" s="270"/>
      <c r="I32" s="270"/>
      <c r="J32" s="271"/>
      <c r="K32" s="269"/>
      <c r="L32" s="270"/>
      <c r="M32" s="270"/>
      <c r="N32" s="271"/>
      <c r="O32" s="272" t="s">
        <v>32</v>
      </c>
      <c r="P32" s="273"/>
      <c r="Q32" s="274" t="s">
        <v>29</v>
      </c>
      <c r="R32" s="273"/>
      <c r="S32" s="275" t="s">
        <v>30</v>
      </c>
      <c r="T32" s="273"/>
      <c r="U32" s="275" t="s">
        <v>33</v>
      </c>
      <c r="V32" s="273"/>
      <c r="W32" s="69" t="s">
        <v>21</v>
      </c>
    </row>
    <row r="33" spans="2:23" ht="13.5" thickBot="1">
      <c r="B33" s="70"/>
      <c r="C33" s="71"/>
      <c r="D33" s="72"/>
      <c r="E33" s="72"/>
      <c r="F33" s="73"/>
      <c r="G33" s="71"/>
      <c r="H33" s="72"/>
      <c r="I33" s="72"/>
      <c r="J33" s="73"/>
      <c r="K33" s="71"/>
      <c r="L33" s="72"/>
      <c r="M33" s="72"/>
      <c r="N33" s="73"/>
      <c r="O33" s="74"/>
      <c r="P33" s="75"/>
      <c r="Q33" s="130"/>
      <c r="R33" s="75"/>
      <c r="S33" s="76"/>
      <c r="T33" s="75"/>
      <c r="U33" s="76"/>
      <c r="V33" s="75"/>
      <c r="W33" s="77"/>
    </row>
    <row r="34" spans="2:23" ht="15.75" customHeight="1" thickTop="1">
      <c r="B34" s="125"/>
      <c r="C34" s="78"/>
      <c r="D34" s="78"/>
      <c r="E34" s="78"/>
      <c r="F34" s="79"/>
      <c r="G34" s="80"/>
      <c r="H34" s="81"/>
      <c r="I34" s="81"/>
      <c r="J34" s="82"/>
      <c r="K34" s="80"/>
      <c r="L34" s="81"/>
      <c r="M34" s="81"/>
      <c r="N34" s="82"/>
      <c r="O34" s="143"/>
      <c r="P34" s="144"/>
      <c r="Q34" s="137"/>
      <c r="R34" s="138"/>
      <c r="S34" s="131"/>
      <c r="T34" s="132"/>
      <c r="U34" s="83"/>
      <c r="V34" s="84"/>
      <c r="W34" s="69"/>
    </row>
    <row r="35" spans="2:23" ht="15.75" customHeight="1">
      <c r="B35" s="193" t="s">
        <v>35</v>
      </c>
      <c r="C35" s="85"/>
      <c r="D35" s="86"/>
      <c r="E35" s="86"/>
      <c r="F35" s="87"/>
      <c r="G35" s="88"/>
      <c r="H35" s="128">
        <f>'krum-reb'!Q15</f>
        <v>2</v>
      </c>
      <c r="I35" s="106">
        <f>'krum-reb'!R15</f>
        <v>2</v>
      </c>
      <c r="J35" s="107"/>
      <c r="K35" s="226"/>
      <c r="L35" s="128">
        <f>'krum-král'!Q15</f>
        <v>2</v>
      </c>
      <c r="M35" s="106">
        <f>'krum-král'!R15</f>
        <v>2</v>
      </c>
      <c r="N35" s="107"/>
      <c r="O35" s="143"/>
      <c r="P35" s="144"/>
      <c r="Q35" s="137"/>
      <c r="R35" s="138"/>
      <c r="S35" s="248">
        <f>H35+L35</f>
        <v>4</v>
      </c>
      <c r="T35" s="249">
        <f>M35+I35</f>
        <v>4</v>
      </c>
      <c r="U35" s="83"/>
      <c r="V35" s="84"/>
      <c r="W35" s="276">
        <v>2</v>
      </c>
    </row>
    <row r="36" spans="2:23" ht="15.75" customHeight="1">
      <c r="B36" s="193"/>
      <c r="C36" s="85"/>
      <c r="D36" s="86"/>
      <c r="E36" s="86"/>
      <c r="F36" s="87"/>
      <c r="G36" s="88"/>
      <c r="H36" s="129">
        <f>'krum-reb'!O15</f>
        <v>4</v>
      </c>
      <c r="I36" s="129">
        <f>'krum-reb'!P15</f>
        <v>5</v>
      </c>
      <c r="J36" s="107"/>
      <c r="K36" s="226"/>
      <c r="L36" s="129">
        <f>'krum-král'!O15</f>
        <v>4</v>
      </c>
      <c r="M36" s="129">
        <f>'krum-král'!P15</f>
        <v>4</v>
      </c>
      <c r="N36" s="107"/>
      <c r="O36" s="143"/>
      <c r="P36" s="144"/>
      <c r="Q36" s="137">
        <f>H36+L36</f>
        <v>8</v>
      </c>
      <c r="R36" s="138">
        <f>I36+M36</f>
        <v>9</v>
      </c>
      <c r="S36" s="277">
        <f>S35-T35</f>
        <v>0</v>
      </c>
      <c r="T36" s="278"/>
      <c r="U36" s="279">
        <v>4</v>
      </c>
      <c r="V36" s="280"/>
      <c r="W36" s="276"/>
    </row>
    <row r="37" spans="2:23" ht="15.75" customHeight="1">
      <c r="B37" s="193"/>
      <c r="C37" s="78"/>
      <c r="D37" s="78"/>
      <c r="E37" s="78"/>
      <c r="F37" s="79"/>
      <c r="G37" s="126"/>
      <c r="H37" s="213">
        <f>'krum-reb'!M15</f>
        <v>148</v>
      </c>
      <c r="I37" s="214">
        <f>'krum-reb'!N15</f>
        <v>171</v>
      </c>
      <c r="J37" s="89"/>
      <c r="K37" s="126"/>
      <c r="L37" s="213">
        <f>'krum-král'!M15</f>
        <v>142</v>
      </c>
      <c r="M37" s="214">
        <f>'krum-král'!N15</f>
        <v>147</v>
      </c>
      <c r="N37" s="89"/>
      <c r="O37" s="215">
        <f>H37+L37</f>
        <v>290</v>
      </c>
      <c r="P37" s="216">
        <f>I37+M37</f>
        <v>318</v>
      </c>
      <c r="Q37" s="281">
        <f>Q36-R36</f>
        <v>-1</v>
      </c>
      <c r="R37" s="282"/>
      <c r="S37" s="131"/>
      <c r="T37" s="132"/>
      <c r="U37" s="83"/>
      <c r="V37" s="84"/>
      <c r="W37" s="276"/>
    </row>
    <row r="38" spans="2:23" ht="15.75" customHeight="1">
      <c r="B38" s="194"/>
      <c r="C38" s="90"/>
      <c r="D38" s="90"/>
      <c r="E38" s="90"/>
      <c r="F38" s="91"/>
      <c r="G38" s="92"/>
      <c r="H38" s="93"/>
      <c r="I38" s="93"/>
      <c r="J38" s="94"/>
      <c r="K38" s="92"/>
      <c r="L38" s="93"/>
      <c r="M38" s="93"/>
      <c r="N38" s="94"/>
      <c r="O38" s="283">
        <f>O37-P37</f>
        <v>-28</v>
      </c>
      <c r="P38" s="284"/>
      <c r="Q38" s="140"/>
      <c r="R38" s="141"/>
      <c r="S38" s="133"/>
      <c r="T38" s="134"/>
      <c r="U38" s="95"/>
      <c r="V38" s="96"/>
      <c r="W38" s="97"/>
    </row>
    <row r="39" spans="2:23" ht="15.75" customHeight="1">
      <c r="B39" s="193"/>
      <c r="C39" s="98"/>
      <c r="D39" s="98"/>
      <c r="E39" s="98"/>
      <c r="F39" s="99"/>
      <c r="G39" s="100"/>
      <c r="H39" s="101"/>
      <c r="I39" s="101"/>
      <c r="J39" s="102"/>
      <c r="K39" s="103"/>
      <c r="L39" s="104"/>
      <c r="M39" s="104"/>
      <c r="N39" s="105"/>
      <c r="O39" s="143"/>
      <c r="P39" s="144"/>
      <c r="Q39" s="139"/>
      <c r="R39" s="138"/>
      <c r="S39" s="131"/>
      <c r="T39" s="132"/>
      <c r="U39" s="83"/>
      <c r="V39" s="84"/>
      <c r="W39" s="69"/>
    </row>
    <row r="40" spans="2:23" ht="15.75" customHeight="1">
      <c r="B40" s="193" t="s">
        <v>70</v>
      </c>
      <c r="C40" s="106"/>
      <c r="D40" s="128">
        <f>I35</f>
        <v>2</v>
      </c>
      <c r="E40" s="106">
        <f>H35</f>
        <v>2</v>
      </c>
      <c r="F40" s="107"/>
      <c r="G40" s="223"/>
      <c r="H40" s="224"/>
      <c r="I40" s="224"/>
      <c r="J40" s="225"/>
      <c r="K40" s="226"/>
      <c r="L40" s="128">
        <f>'reb-král'!Q15</f>
        <v>1</v>
      </c>
      <c r="M40" s="106">
        <f>'reb-král'!R15</f>
        <v>3</v>
      </c>
      <c r="N40" s="107"/>
      <c r="O40" s="143"/>
      <c r="P40" s="144"/>
      <c r="Q40" s="139"/>
      <c r="R40" s="138"/>
      <c r="S40" s="248">
        <f>D40+L40</f>
        <v>3</v>
      </c>
      <c r="T40" s="249">
        <f>E40+M40</f>
        <v>5</v>
      </c>
      <c r="U40" s="83"/>
      <c r="V40" s="84"/>
      <c r="W40" s="276">
        <v>3</v>
      </c>
    </row>
    <row r="41" spans="2:23" ht="15.75" customHeight="1">
      <c r="B41" s="193"/>
      <c r="C41" s="108"/>
      <c r="D41" s="129">
        <f>I36</f>
        <v>5</v>
      </c>
      <c r="E41" s="129">
        <f>H36</f>
        <v>4</v>
      </c>
      <c r="F41" s="109"/>
      <c r="G41" s="223"/>
      <c r="H41" s="224"/>
      <c r="I41" s="224"/>
      <c r="J41" s="225"/>
      <c r="K41" s="226"/>
      <c r="L41" s="129">
        <f>'reb-král'!O15</f>
        <v>3</v>
      </c>
      <c r="M41" s="129">
        <f>'reb-král'!P15</f>
        <v>6</v>
      </c>
      <c r="N41" s="107"/>
      <c r="O41" s="143"/>
      <c r="P41" s="144"/>
      <c r="Q41" s="137">
        <f>L41+D41</f>
        <v>8</v>
      </c>
      <c r="R41" s="138">
        <f>E41+M41</f>
        <v>10</v>
      </c>
      <c r="S41" s="277">
        <f>S40-T40</f>
        <v>-2</v>
      </c>
      <c r="T41" s="278"/>
      <c r="U41" s="279">
        <v>3</v>
      </c>
      <c r="V41" s="280"/>
      <c r="W41" s="276"/>
    </row>
    <row r="42" spans="2:23" ht="15.75" customHeight="1">
      <c r="B42" s="193"/>
      <c r="C42" s="127"/>
      <c r="D42" s="145">
        <f>I37</f>
        <v>171</v>
      </c>
      <c r="E42" s="146">
        <f>H37</f>
        <v>148</v>
      </c>
      <c r="F42" s="89"/>
      <c r="G42" s="227"/>
      <c r="H42" s="228"/>
      <c r="I42" s="228"/>
      <c r="J42" s="229"/>
      <c r="K42" s="126"/>
      <c r="L42" s="213">
        <f>'reb-král'!M15</f>
        <v>152</v>
      </c>
      <c r="M42" s="214">
        <f>'reb-král'!N15</f>
        <v>176</v>
      </c>
      <c r="N42" s="89"/>
      <c r="O42" s="215">
        <f>D42+L42</f>
        <v>323</v>
      </c>
      <c r="P42" s="216">
        <f>M42+E42</f>
        <v>324</v>
      </c>
      <c r="Q42" s="281">
        <f>Q41-R41</f>
        <v>-2</v>
      </c>
      <c r="R42" s="282"/>
      <c r="S42" s="131"/>
      <c r="T42" s="132"/>
      <c r="U42" s="83"/>
      <c r="V42" s="84"/>
      <c r="W42" s="276"/>
    </row>
    <row r="43" spans="2:23" ht="15.75" customHeight="1">
      <c r="B43" s="194"/>
      <c r="C43" s="110"/>
      <c r="D43" s="110"/>
      <c r="E43" s="110"/>
      <c r="F43" s="111"/>
      <c r="G43" s="112"/>
      <c r="H43" s="90"/>
      <c r="I43" s="90"/>
      <c r="J43" s="91"/>
      <c r="K43" s="92"/>
      <c r="L43" s="93"/>
      <c r="M43" s="93"/>
      <c r="N43" s="94"/>
      <c r="O43" s="283">
        <f>O42-P42</f>
        <v>-1</v>
      </c>
      <c r="P43" s="284"/>
      <c r="Q43" s="140"/>
      <c r="R43" s="141"/>
      <c r="S43" s="133"/>
      <c r="T43" s="134"/>
      <c r="U43" s="95"/>
      <c r="V43" s="96"/>
      <c r="W43" s="97"/>
    </row>
    <row r="44" spans="2:23" ht="15.75" customHeight="1">
      <c r="B44" s="193"/>
      <c r="C44" s="108"/>
      <c r="D44" s="108"/>
      <c r="E44" s="108"/>
      <c r="F44" s="109"/>
      <c r="G44" s="147"/>
      <c r="H44" s="148"/>
      <c r="I44" s="148"/>
      <c r="J44" s="149"/>
      <c r="K44" s="150"/>
      <c r="L44" s="151"/>
      <c r="M44" s="151"/>
      <c r="N44" s="152"/>
      <c r="O44" s="143"/>
      <c r="P44" s="144"/>
      <c r="Q44" s="139"/>
      <c r="R44" s="138"/>
      <c r="S44" s="131"/>
      <c r="T44" s="132"/>
      <c r="U44" s="83"/>
      <c r="V44" s="84"/>
      <c r="W44" s="69"/>
    </row>
    <row r="45" spans="2:23" ht="15.75" customHeight="1">
      <c r="B45" s="193" t="s">
        <v>69</v>
      </c>
      <c r="C45" s="108"/>
      <c r="D45" s="128">
        <f>M35</f>
        <v>2</v>
      </c>
      <c r="E45" s="106">
        <f>L35</f>
        <v>2</v>
      </c>
      <c r="F45" s="109"/>
      <c r="G45" s="230"/>
      <c r="H45" s="231">
        <f>M40</f>
        <v>3</v>
      </c>
      <c r="I45" s="232">
        <f>L40</f>
        <v>1</v>
      </c>
      <c r="J45" s="233"/>
      <c r="K45" s="150"/>
      <c r="L45" s="151"/>
      <c r="M45" s="151"/>
      <c r="N45" s="152"/>
      <c r="O45" s="143"/>
      <c r="P45" s="144"/>
      <c r="Q45" s="139"/>
      <c r="R45" s="138"/>
      <c r="S45" s="248">
        <f>D45+H45</f>
        <v>5</v>
      </c>
      <c r="T45" s="249">
        <f>E45+I45</f>
        <v>3</v>
      </c>
      <c r="U45" s="83"/>
      <c r="V45" s="84"/>
      <c r="W45" s="276">
        <v>1</v>
      </c>
    </row>
    <row r="46" spans="2:23" ht="15.75" customHeight="1">
      <c r="B46" s="193"/>
      <c r="C46" s="108"/>
      <c r="D46" s="154">
        <f>M36</f>
        <v>4</v>
      </c>
      <c r="E46" s="154">
        <f>L36</f>
        <v>4</v>
      </c>
      <c r="F46" s="109"/>
      <c r="G46" s="230"/>
      <c r="H46" s="234">
        <f>M41</f>
        <v>6</v>
      </c>
      <c r="I46" s="234">
        <f>L41</f>
        <v>3</v>
      </c>
      <c r="J46" s="233"/>
      <c r="K46" s="150"/>
      <c r="L46" s="151"/>
      <c r="M46" s="151"/>
      <c r="N46" s="152"/>
      <c r="O46" s="143"/>
      <c r="P46" s="144"/>
      <c r="Q46" s="137">
        <f>D46+H46</f>
        <v>10</v>
      </c>
      <c r="R46" s="138">
        <f>E46+I46</f>
        <v>7</v>
      </c>
      <c r="S46" s="277">
        <f>S45-T45</f>
        <v>2</v>
      </c>
      <c r="T46" s="278"/>
      <c r="U46" s="279">
        <v>5</v>
      </c>
      <c r="V46" s="280"/>
      <c r="W46" s="276"/>
    </row>
    <row r="47" spans="2:23" ht="15.75" customHeight="1">
      <c r="B47" s="193"/>
      <c r="C47" s="108"/>
      <c r="D47" s="207">
        <f>M37</f>
        <v>147</v>
      </c>
      <c r="E47" s="153">
        <f>L37</f>
        <v>142</v>
      </c>
      <c r="F47" s="109"/>
      <c r="G47" s="230"/>
      <c r="H47" s="235">
        <f>M42</f>
        <v>176</v>
      </c>
      <c r="I47" s="236">
        <f>L42</f>
        <v>152</v>
      </c>
      <c r="J47" s="233"/>
      <c r="K47" s="150"/>
      <c r="L47" s="151"/>
      <c r="M47" s="151"/>
      <c r="N47" s="152"/>
      <c r="O47" s="215">
        <f>D47+H47</f>
        <v>323</v>
      </c>
      <c r="P47" s="216">
        <f>I47+E47</f>
        <v>294</v>
      </c>
      <c r="Q47" s="281">
        <f>Q46-R46</f>
        <v>3</v>
      </c>
      <c r="R47" s="282"/>
      <c r="S47" s="131"/>
      <c r="T47" s="132"/>
      <c r="U47" s="83"/>
      <c r="V47" s="84"/>
      <c r="W47" s="276"/>
    </row>
    <row r="48" spans="2:23" ht="15.75" customHeight="1" thickBot="1">
      <c r="B48" s="239"/>
      <c r="C48" s="113"/>
      <c r="D48" s="113"/>
      <c r="E48" s="113"/>
      <c r="F48" s="114"/>
      <c r="G48" s="240"/>
      <c r="H48" s="241"/>
      <c r="I48" s="241"/>
      <c r="J48" s="242"/>
      <c r="K48" s="243"/>
      <c r="L48" s="244"/>
      <c r="M48" s="244"/>
      <c r="N48" s="245"/>
      <c r="O48" s="285">
        <f>O47-P47</f>
        <v>29</v>
      </c>
      <c r="P48" s="286"/>
      <c r="Q48" s="246"/>
      <c r="R48" s="142"/>
      <c r="S48" s="135"/>
      <c r="T48" s="136"/>
      <c r="U48" s="115"/>
      <c r="V48" s="116"/>
      <c r="W48" s="117"/>
    </row>
  </sheetData>
  <sheetProtection/>
  <mergeCells count="50">
    <mergeCell ref="O48:P48"/>
    <mergeCell ref="W40:W42"/>
    <mergeCell ref="S41:T41"/>
    <mergeCell ref="U41:V41"/>
    <mergeCell ref="Q42:R42"/>
    <mergeCell ref="O43:P43"/>
    <mergeCell ref="W45:W47"/>
    <mergeCell ref="S46:T46"/>
    <mergeCell ref="U46:V46"/>
    <mergeCell ref="Q47:R47"/>
    <mergeCell ref="U32:V32"/>
    <mergeCell ref="W35:W37"/>
    <mergeCell ref="S36:T36"/>
    <mergeCell ref="U36:V36"/>
    <mergeCell ref="Q37:R37"/>
    <mergeCell ref="O38:P38"/>
    <mergeCell ref="C32:F32"/>
    <mergeCell ref="G32:J32"/>
    <mergeCell ref="K32:N32"/>
    <mergeCell ref="O32:P32"/>
    <mergeCell ref="Q32:R32"/>
    <mergeCell ref="S32:T32"/>
    <mergeCell ref="W22:W24"/>
    <mergeCell ref="S23:T23"/>
    <mergeCell ref="U23:V23"/>
    <mergeCell ref="Q24:R24"/>
    <mergeCell ref="O25:P25"/>
    <mergeCell ref="C31:F31"/>
    <mergeCell ref="G31:J31"/>
    <mergeCell ref="K31:N31"/>
    <mergeCell ref="O15:P15"/>
    <mergeCell ref="W17:W19"/>
    <mergeCell ref="S18:T18"/>
    <mergeCell ref="U18:V18"/>
    <mergeCell ref="Q19:R19"/>
    <mergeCell ref="O20:P20"/>
    <mergeCell ref="O9:P9"/>
    <mergeCell ref="Q9:R9"/>
    <mergeCell ref="S9:T9"/>
    <mergeCell ref="U9:V9"/>
    <mergeCell ref="W12:W14"/>
    <mergeCell ref="S13:T13"/>
    <mergeCell ref="U13:V13"/>
    <mergeCell ref="Q14:R14"/>
    <mergeCell ref="C8:F8"/>
    <mergeCell ref="G8:J8"/>
    <mergeCell ref="K8:N8"/>
    <mergeCell ref="C9:F9"/>
    <mergeCell ref="G9:J9"/>
    <mergeCell ref="K9:N9"/>
  </mergeCells>
  <printOptions/>
  <pageMargins left="0.11811023622047245" right="0.11811023622047245" top="0.3937007874015748" bottom="0.3937007874015748" header="0.11811023622047245" footer="0.118110236220472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69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68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139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09" t="s">
        <v>107</v>
      </c>
      <c r="C11" s="209" t="s">
        <v>114</v>
      </c>
      <c r="D11" s="206">
        <v>10</v>
      </c>
      <c r="E11" s="118" t="s">
        <v>31</v>
      </c>
      <c r="F11" s="205">
        <v>21</v>
      </c>
      <c r="G11" s="123">
        <v>13</v>
      </c>
      <c r="H11" s="118" t="s">
        <v>31</v>
      </c>
      <c r="I11" s="124">
        <v>21</v>
      </c>
      <c r="J11" s="123"/>
      <c r="K11" s="118" t="s">
        <v>31</v>
      </c>
      <c r="L11" s="124"/>
      <c r="M11" s="119">
        <f>D11+G11+J11</f>
        <v>23</v>
      </c>
      <c r="N11" s="120">
        <f>F11+I11+L11</f>
        <v>42</v>
      </c>
      <c r="O11" s="195">
        <f>IF(D11&gt;F11,1,0)+IF(G11&gt;I11,1,0)+IF(J11&gt;L11,1,0)</f>
        <v>0</v>
      </c>
      <c r="P11" s="196">
        <f>IF(D11&lt;F11,1,0)+IF(G11&lt;I11,1,0)+IF(J11&lt;L11,1,0)</f>
        <v>2</v>
      </c>
      <c r="Q11" s="197">
        <f aca="true" t="shared" si="0" ref="Q11:R14">IF(O11=2,1,0)</f>
        <v>0</v>
      </c>
      <c r="R11" s="198">
        <f t="shared" si="0"/>
        <v>1</v>
      </c>
      <c r="S11" s="26"/>
    </row>
    <row r="12" spans="1:19" ht="30" customHeight="1">
      <c r="A12" s="47" t="s">
        <v>23</v>
      </c>
      <c r="B12" s="210" t="s">
        <v>108</v>
      </c>
      <c r="C12" s="210" t="s">
        <v>113</v>
      </c>
      <c r="D12" s="206">
        <v>21</v>
      </c>
      <c r="E12" s="118" t="s">
        <v>31</v>
      </c>
      <c r="F12" s="205">
        <v>11</v>
      </c>
      <c r="G12" s="123">
        <v>21</v>
      </c>
      <c r="H12" s="118" t="s">
        <v>31</v>
      </c>
      <c r="I12" s="124">
        <v>14</v>
      </c>
      <c r="J12" s="123"/>
      <c r="K12" s="118" t="s">
        <v>31</v>
      </c>
      <c r="L12" s="124"/>
      <c r="M12" s="119">
        <f>D12+G12+J12</f>
        <v>42</v>
      </c>
      <c r="N12" s="120">
        <f>F12+I12+L12</f>
        <v>25</v>
      </c>
      <c r="O12" s="195">
        <f>IF(D12&gt;F12,1,0)+IF(G12&gt;I12,1,0)+IF(J12&gt;L12,1,0)</f>
        <v>2</v>
      </c>
      <c r="P12" s="196">
        <f>IF(D12&lt;F12,1,0)+IF(G12&lt;I12,1,0)+IF(J12&lt;L12,1,0)</f>
        <v>0</v>
      </c>
      <c r="Q12" s="197">
        <f t="shared" si="0"/>
        <v>1</v>
      </c>
      <c r="R12" s="198">
        <f t="shared" si="0"/>
        <v>0</v>
      </c>
      <c r="S12" s="26"/>
    </row>
    <row r="13" spans="1:19" ht="30" customHeight="1">
      <c r="A13" s="47" t="s">
        <v>25</v>
      </c>
      <c r="B13" s="210" t="s">
        <v>109</v>
      </c>
      <c r="C13" s="210" t="s">
        <v>112</v>
      </c>
      <c r="D13" s="206">
        <v>23</v>
      </c>
      <c r="E13" s="118" t="s">
        <v>31</v>
      </c>
      <c r="F13" s="205">
        <v>21</v>
      </c>
      <c r="G13" s="123">
        <v>18</v>
      </c>
      <c r="H13" s="118" t="s">
        <v>31</v>
      </c>
      <c r="I13" s="124">
        <v>21</v>
      </c>
      <c r="J13" s="123">
        <v>22</v>
      </c>
      <c r="K13" s="118" t="s">
        <v>31</v>
      </c>
      <c r="L13" s="124">
        <v>20</v>
      </c>
      <c r="M13" s="119">
        <f>D13+G13+J13</f>
        <v>63</v>
      </c>
      <c r="N13" s="120">
        <f>F13+I13+L13</f>
        <v>62</v>
      </c>
      <c r="O13" s="195">
        <f>IF(D13&gt;F13,1,0)+IF(G13&gt;I13,1,0)+IF(J13&gt;L13,1,0)</f>
        <v>2</v>
      </c>
      <c r="P13" s="196">
        <f>IF(D13&lt;F13,1,0)+IF(G13&lt;I13,1,0)+IF(J13&lt;L13,1,0)</f>
        <v>1</v>
      </c>
      <c r="Q13" s="197">
        <f t="shared" si="0"/>
        <v>1</v>
      </c>
      <c r="R13" s="198">
        <f t="shared" si="0"/>
        <v>0</v>
      </c>
      <c r="S13" s="26"/>
    </row>
    <row r="14" spans="1:19" ht="30" customHeight="1" thickBot="1">
      <c r="A14" s="47" t="s">
        <v>24</v>
      </c>
      <c r="B14" s="210" t="s">
        <v>110</v>
      </c>
      <c r="C14" s="210" t="s">
        <v>111</v>
      </c>
      <c r="D14" s="206">
        <v>17</v>
      </c>
      <c r="E14" s="118" t="s">
        <v>31</v>
      </c>
      <c r="F14" s="205">
        <v>21</v>
      </c>
      <c r="G14" s="123">
        <v>13</v>
      </c>
      <c r="H14" s="118" t="s">
        <v>31</v>
      </c>
      <c r="I14" s="124">
        <v>21</v>
      </c>
      <c r="J14" s="123"/>
      <c r="K14" s="118" t="s">
        <v>31</v>
      </c>
      <c r="L14" s="124"/>
      <c r="M14" s="119">
        <f>D14+G14+J14</f>
        <v>30</v>
      </c>
      <c r="N14" s="120">
        <f>F14+I14+L14</f>
        <v>42</v>
      </c>
      <c r="O14" s="195">
        <f>IF(D14&gt;F14,1,0)+IF(G14&gt;I14,1,0)+IF(J14&gt;L14,1,0)</f>
        <v>0</v>
      </c>
      <c r="P14" s="196">
        <f>IF(D14&lt;F14,1,0)+IF(G14&lt;I14,1,0)+IF(J14&lt;L14,1,0)</f>
        <v>2</v>
      </c>
      <c r="Q14" s="197">
        <f t="shared" si="0"/>
        <v>0</v>
      </c>
      <c r="R14" s="198">
        <f t="shared" si="0"/>
        <v>1</v>
      </c>
      <c r="S14" s="26"/>
    </row>
    <row r="15" spans="1:19" ht="34.5" customHeight="1" thickBot="1">
      <c r="A15" s="201" t="s">
        <v>13</v>
      </c>
      <c r="B15" s="296" t="s">
        <v>115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158</v>
      </c>
      <c r="N15" s="122">
        <f t="shared" si="1"/>
        <v>171</v>
      </c>
      <c r="O15" s="199">
        <f t="shared" si="1"/>
        <v>4</v>
      </c>
      <c r="P15" s="200">
        <f t="shared" si="1"/>
        <v>5</v>
      </c>
      <c r="Q15" s="199">
        <f t="shared" si="1"/>
        <v>2</v>
      </c>
      <c r="R15" s="200">
        <f t="shared" si="1"/>
        <v>2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B17" sqref="B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35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71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116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09" t="s">
        <v>76</v>
      </c>
      <c r="C11" s="209" t="s">
        <v>78</v>
      </c>
      <c r="D11" s="206">
        <v>18</v>
      </c>
      <c r="E11" s="118" t="s">
        <v>31</v>
      </c>
      <c r="F11" s="205">
        <v>21</v>
      </c>
      <c r="G11" s="123">
        <v>21</v>
      </c>
      <c r="H11" s="118" t="s">
        <v>31</v>
      </c>
      <c r="I11" s="124">
        <v>16</v>
      </c>
      <c r="J11" s="123">
        <v>21</v>
      </c>
      <c r="K11" s="118" t="s">
        <v>31</v>
      </c>
      <c r="L11" s="124">
        <v>16</v>
      </c>
      <c r="M11" s="119">
        <f>D11+G11+J11</f>
        <v>60</v>
      </c>
      <c r="N11" s="120">
        <f>F11+I11+L11</f>
        <v>53</v>
      </c>
      <c r="O11" s="195">
        <f>IF(D11&gt;F11,1,0)+IF(G11&gt;I11,1,0)+IF(J11&gt;L11,1,0)</f>
        <v>2</v>
      </c>
      <c r="P11" s="196">
        <f>IF(D11&lt;F11,1,0)+IF(G11&lt;I11,1,0)+IF(J11&lt;L11,1,0)</f>
        <v>1</v>
      </c>
      <c r="Q11" s="197">
        <f aca="true" t="shared" si="0" ref="Q11:R14">IF(O11=2,1,0)</f>
        <v>1</v>
      </c>
      <c r="R11" s="198">
        <f t="shared" si="0"/>
        <v>0</v>
      </c>
      <c r="S11" s="26"/>
    </row>
    <row r="12" spans="1:19" ht="30" customHeight="1">
      <c r="A12" s="47" t="s">
        <v>23</v>
      </c>
      <c r="B12" s="210" t="s">
        <v>117</v>
      </c>
      <c r="C12" s="210" t="s">
        <v>120</v>
      </c>
      <c r="D12" s="206">
        <v>21</v>
      </c>
      <c r="E12" s="118" t="s">
        <v>31</v>
      </c>
      <c r="F12" s="205">
        <v>13</v>
      </c>
      <c r="G12" s="123">
        <v>21</v>
      </c>
      <c r="H12" s="118" t="s">
        <v>31</v>
      </c>
      <c r="I12" s="124">
        <v>13</v>
      </c>
      <c r="J12" s="123"/>
      <c r="K12" s="118" t="s">
        <v>31</v>
      </c>
      <c r="L12" s="124"/>
      <c r="M12" s="119">
        <f>D12+G12+J12</f>
        <v>42</v>
      </c>
      <c r="N12" s="120">
        <f>F12+I12+L12</f>
        <v>26</v>
      </c>
      <c r="O12" s="195">
        <f>IF(D12&gt;F12,1,0)+IF(G12&gt;I12,1,0)+IF(J12&gt;L12,1,0)</f>
        <v>2</v>
      </c>
      <c r="P12" s="196">
        <f>IF(D12&lt;F12,1,0)+IF(G12&lt;I12,1,0)+IF(J12&lt;L12,1,0)</f>
        <v>0</v>
      </c>
      <c r="Q12" s="197">
        <f t="shared" si="0"/>
        <v>1</v>
      </c>
      <c r="R12" s="198">
        <f t="shared" si="0"/>
        <v>0</v>
      </c>
      <c r="S12" s="26"/>
    </row>
    <row r="13" spans="1:19" ht="30" customHeight="1">
      <c r="A13" s="47" t="s">
        <v>25</v>
      </c>
      <c r="B13" s="210" t="s">
        <v>118</v>
      </c>
      <c r="C13" s="210" t="s">
        <v>121</v>
      </c>
      <c r="D13" s="206">
        <v>18</v>
      </c>
      <c r="E13" s="118" t="s">
        <v>31</v>
      </c>
      <c r="F13" s="205">
        <v>21</v>
      </c>
      <c r="G13" s="123">
        <v>21</v>
      </c>
      <c r="H13" s="118" t="s">
        <v>31</v>
      </c>
      <c r="I13" s="124">
        <v>18</v>
      </c>
      <c r="J13" s="123">
        <v>8</v>
      </c>
      <c r="K13" s="118" t="s">
        <v>31</v>
      </c>
      <c r="L13" s="124">
        <v>21</v>
      </c>
      <c r="M13" s="119">
        <f>D13+G13+J13</f>
        <v>47</v>
      </c>
      <c r="N13" s="120">
        <f>F13+I13+L13</f>
        <v>60</v>
      </c>
      <c r="O13" s="195">
        <f>IF(D13&gt;F13,1,0)+IF(G13&gt;I13,1,0)+IF(J13&gt;L13,1,0)</f>
        <v>1</v>
      </c>
      <c r="P13" s="196">
        <f>IF(D13&lt;F13,1,0)+IF(G13&lt;I13,1,0)+IF(J13&lt;L13,1,0)</f>
        <v>2</v>
      </c>
      <c r="Q13" s="197">
        <f t="shared" si="0"/>
        <v>0</v>
      </c>
      <c r="R13" s="198">
        <f t="shared" si="0"/>
        <v>1</v>
      </c>
      <c r="S13" s="26"/>
    </row>
    <row r="14" spans="1:19" ht="30" customHeight="1" thickBot="1">
      <c r="A14" s="47" t="s">
        <v>24</v>
      </c>
      <c r="B14" s="210" t="s">
        <v>119</v>
      </c>
      <c r="C14" s="210" t="s">
        <v>79</v>
      </c>
      <c r="D14" s="206">
        <v>21</v>
      </c>
      <c r="E14" s="118" t="s">
        <v>31</v>
      </c>
      <c r="F14" s="205">
        <v>13</v>
      </c>
      <c r="G14" s="123">
        <v>13</v>
      </c>
      <c r="H14" s="118" t="s">
        <v>31</v>
      </c>
      <c r="I14" s="124">
        <v>21</v>
      </c>
      <c r="J14" s="123">
        <v>21</v>
      </c>
      <c r="K14" s="118" t="s">
        <v>31</v>
      </c>
      <c r="L14" s="124">
        <v>17</v>
      </c>
      <c r="M14" s="119">
        <f>D14+G14+J14</f>
        <v>55</v>
      </c>
      <c r="N14" s="120">
        <f>F14+I14+L14</f>
        <v>51</v>
      </c>
      <c r="O14" s="195">
        <f>IF(D14&gt;F14,1,0)+IF(G14&gt;I14,1,0)+IF(J14&gt;L14,1,0)</f>
        <v>2</v>
      </c>
      <c r="P14" s="196">
        <f>IF(D14&lt;F14,1,0)+IF(G14&lt;I14,1,0)+IF(J14&lt;L14,1,0)</f>
        <v>1</v>
      </c>
      <c r="Q14" s="197">
        <f t="shared" si="0"/>
        <v>1</v>
      </c>
      <c r="R14" s="198">
        <f t="shared" si="0"/>
        <v>0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Krumloš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204</v>
      </c>
      <c r="N15" s="122">
        <f t="shared" si="1"/>
        <v>190</v>
      </c>
      <c r="O15" s="199">
        <f t="shared" si="1"/>
        <v>7</v>
      </c>
      <c r="P15" s="200">
        <f t="shared" si="1"/>
        <v>4</v>
      </c>
      <c r="Q15" s="199">
        <f t="shared" si="1"/>
        <v>3</v>
      </c>
      <c r="R15" s="200">
        <f t="shared" si="1"/>
        <v>1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68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35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138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09" t="s">
        <v>114</v>
      </c>
      <c r="C11" s="210" t="s">
        <v>117</v>
      </c>
      <c r="D11" s="206">
        <v>21</v>
      </c>
      <c r="E11" s="118" t="s">
        <v>31</v>
      </c>
      <c r="F11" s="205">
        <v>10</v>
      </c>
      <c r="G11" s="123">
        <v>21</v>
      </c>
      <c r="H11" s="118" t="s">
        <v>31</v>
      </c>
      <c r="I11" s="124">
        <v>16</v>
      </c>
      <c r="J11" s="123"/>
      <c r="K11" s="118" t="s">
        <v>31</v>
      </c>
      <c r="L11" s="124"/>
      <c r="M11" s="119">
        <f>D11+G11+J11</f>
        <v>42</v>
      </c>
      <c r="N11" s="120">
        <f>F11+I11+L11</f>
        <v>26</v>
      </c>
      <c r="O11" s="195">
        <f>IF(D11&gt;F11,1,0)+IF(G11&gt;I11,1,0)+IF(J11&gt;L11,1,0)</f>
        <v>2</v>
      </c>
      <c r="P11" s="196">
        <f>IF(D11&lt;F11,1,0)+IF(G11&lt;I11,1,0)+IF(J11&lt;L11,1,0)</f>
        <v>0</v>
      </c>
      <c r="Q11" s="197">
        <f aca="true" t="shared" si="0" ref="Q11:R14">IF(O11=2,1,0)</f>
        <v>1</v>
      </c>
      <c r="R11" s="198">
        <f t="shared" si="0"/>
        <v>0</v>
      </c>
      <c r="S11" s="26"/>
    </row>
    <row r="12" spans="1:19" ht="30" customHeight="1">
      <c r="A12" s="47" t="s">
        <v>23</v>
      </c>
      <c r="B12" s="210" t="s">
        <v>113</v>
      </c>
      <c r="C12" s="210" t="s">
        <v>76</v>
      </c>
      <c r="D12" s="206">
        <v>21</v>
      </c>
      <c r="E12" s="118" t="s">
        <v>31</v>
      </c>
      <c r="F12" s="205">
        <v>17</v>
      </c>
      <c r="G12" s="123">
        <v>13</v>
      </c>
      <c r="H12" s="118" t="s">
        <v>31</v>
      </c>
      <c r="I12" s="124">
        <v>21</v>
      </c>
      <c r="J12" s="123">
        <v>16</v>
      </c>
      <c r="K12" s="118" t="s">
        <v>31</v>
      </c>
      <c r="L12" s="124">
        <v>21</v>
      </c>
      <c r="M12" s="119">
        <f>D12+G12+J12</f>
        <v>50</v>
      </c>
      <c r="N12" s="120">
        <f>F12+I12+L12</f>
        <v>59</v>
      </c>
      <c r="O12" s="195">
        <f>IF(D12&gt;F12,1,0)+IF(G12&gt;I12,1,0)+IF(J12&gt;L12,1,0)</f>
        <v>1</v>
      </c>
      <c r="P12" s="196">
        <f>IF(D12&lt;F12,1,0)+IF(G12&lt;I12,1,0)+IF(J12&lt;L12,1,0)</f>
        <v>2</v>
      </c>
      <c r="Q12" s="197">
        <f t="shared" si="0"/>
        <v>0</v>
      </c>
      <c r="R12" s="198">
        <f t="shared" si="0"/>
        <v>1</v>
      </c>
      <c r="S12" s="26"/>
    </row>
    <row r="13" spans="1:19" ht="30" customHeight="1">
      <c r="A13" s="47" t="s">
        <v>25</v>
      </c>
      <c r="B13" s="210" t="s">
        <v>112</v>
      </c>
      <c r="C13" s="210" t="s">
        <v>118</v>
      </c>
      <c r="D13" s="206">
        <v>21</v>
      </c>
      <c r="E13" s="118" t="s">
        <v>31</v>
      </c>
      <c r="F13" s="205">
        <v>7</v>
      </c>
      <c r="G13" s="123">
        <v>21</v>
      </c>
      <c r="H13" s="118" t="s">
        <v>31</v>
      </c>
      <c r="I13" s="124">
        <v>17</v>
      </c>
      <c r="J13" s="123"/>
      <c r="K13" s="118" t="s">
        <v>31</v>
      </c>
      <c r="L13" s="124"/>
      <c r="M13" s="119">
        <f>D13+G13+J13</f>
        <v>42</v>
      </c>
      <c r="N13" s="120">
        <f>F13+I13+L13</f>
        <v>24</v>
      </c>
      <c r="O13" s="195">
        <f>IF(D13&gt;F13,1,0)+IF(G13&gt;I13,1,0)+IF(J13&gt;L13,1,0)</f>
        <v>2</v>
      </c>
      <c r="P13" s="196">
        <f>IF(D13&lt;F13,1,0)+IF(G13&lt;I13,1,0)+IF(J13&lt;L13,1,0)</f>
        <v>0</v>
      </c>
      <c r="Q13" s="197">
        <f t="shared" si="0"/>
        <v>1</v>
      </c>
      <c r="R13" s="198">
        <f t="shared" si="0"/>
        <v>0</v>
      </c>
      <c r="S13" s="26"/>
    </row>
    <row r="14" spans="1:19" ht="30" customHeight="1" thickBot="1">
      <c r="A14" s="47" t="s">
        <v>24</v>
      </c>
      <c r="B14" s="210" t="s">
        <v>111</v>
      </c>
      <c r="C14" s="210" t="s">
        <v>119</v>
      </c>
      <c r="D14" s="206">
        <v>8</v>
      </c>
      <c r="E14" s="118" t="s">
        <v>31</v>
      </c>
      <c r="F14" s="205">
        <v>21</v>
      </c>
      <c r="G14" s="123">
        <v>21</v>
      </c>
      <c r="H14" s="118" t="s">
        <v>31</v>
      </c>
      <c r="I14" s="124">
        <v>12</v>
      </c>
      <c r="J14" s="123">
        <v>21</v>
      </c>
      <c r="K14" s="118" t="s">
        <v>31</v>
      </c>
      <c r="L14" s="124">
        <v>16</v>
      </c>
      <c r="M14" s="119">
        <f>D14+G14+J14</f>
        <v>50</v>
      </c>
      <c r="N14" s="120">
        <f>F14+I14+L14</f>
        <v>49</v>
      </c>
      <c r="O14" s="195">
        <f>IF(D14&gt;F14,1,0)+IF(G14&gt;I14,1,0)+IF(J14&gt;L14,1,0)</f>
        <v>2</v>
      </c>
      <c r="P14" s="196">
        <f>IF(D14&lt;F14,1,0)+IF(G14&lt;I14,1,0)+IF(J14&lt;L14,1,0)</f>
        <v>1</v>
      </c>
      <c r="Q14" s="197">
        <f t="shared" si="0"/>
        <v>1</v>
      </c>
      <c r="R14" s="198">
        <f t="shared" si="0"/>
        <v>0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Jupíci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184</v>
      </c>
      <c r="N15" s="122">
        <f t="shared" si="1"/>
        <v>158</v>
      </c>
      <c r="O15" s="199">
        <f t="shared" si="1"/>
        <v>7</v>
      </c>
      <c r="P15" s="200">
        <f t="shared" si="1"/>
        <v>3</v>
      </c>
      <c r="Q15" s="199">
        <f t="shared" si="1"/>
        <v>3</v>
      </c>
      <c r="R15" s="200">
        <f t="shared" si="1"/>
        <v>1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69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68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138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09" t="s">
        <v>133</v>
      </c>
      <c r="C11" s="209" t="s">
        <v>78</v>
      </c>
      <c r="D11" s="206">
        <v>19</v>
      </c>
      <c r="E11" s="118" t="s">
        <v>31</v>
      </c>
      <c r="F11" s="205">
        <v>21</v>
      </c>
      <c r="G11" s="123">
        <v>14</v>
      </c>
      <c r="H11" s="118" t="s">
        <v>31</v>
      </c>
      <c r="I11" s="124">
        <v>21</v>
      </c>
      <c r="J11" s="123"/>
      <c r="K11" s="118" t="s">
        <v>31</v>
      </c>
      <c r="L11" s="124"/>
      <c r="M11" s="119">
        <f>D11+G11+J11</f>
        <v>33</v>
      </c>
      <c r="N11" s="120">
        <f>F11+I11+L11</f>
        <v>42</v>
      </c>
      <c r="O11" s="195">
        <f>IF(D11&gt;F11,1,0)+IF(G11&gt;I11,1,0)+IF(J11&gt;L11,1,0)</f>
        <v>0</v>
      </c>
      <c r="P11" s="196">
        <f>IF(D11&lt;F11,1,0)+IF(G11&lt;I11,1,0)+IF(J11&lt;L11,1,0)</f>
        <v>2</v>
      </c>
      <c r="Q11" s="197">
        <f aca="true" t="shared" si="0" ref="Q11:R14">IF(O11=2,1,0)</f>
        <v>0</v>
      </c>
      <c r="R11" s="198">
        <f t="shared" si="0"/>
        <v>1</v>
      </c>
      <c r="S11" s="26"/>
    </row>
    <row r="12" spans="1:19" ht="30" customHeight="1">
      <c r="A12" s="47" t="s">
        <v>23</v>
      </c>
      <c r="B12" s="210" t="s">
        <v>108</v>
      </c>
      <c r="C12" s="210" t="s">
        <v>120</v>
      </c>
      <c r="D12" s="206">
        <v>21</v>
      </c>
      <c r="E12" s="118" t="s">
        <v>31</v>
      </c>
      <c r="F12" s="205">
        <v>13</v>
      </c>
      <c r="G12" s="123">
        <v>21</v>
      </c>
      <c r="H12" s="118" t="s">
        <v>31</v>
      </c>
      <c r="I12" s="124">
        <v>16</v>
      </c>
      <c r="J12" s="123"/>
      <c r="K12" s="118" t="s">
        <v>31</v>
      </c>
      <c r="L12" s="124"/>
      <c r="M12" s="119">
        <f>D12+G12+J12</f>
        <v>42</v>
      </c>
      <c r="N12" s="120">
        <f>F12+I12+L12</f>
        <v>29</v>
      </c>
      <c r="O12" s="195">
        <f>IF(D12&gt;F12,1,0)+IF(G12&gt;I12,1,0)+IF(J12&gt;L12,1,0)</f>
        <v>2</v>
      </c>
      <c r="P12" s="196">
        <f>IF(D12&lt;F12,1,0)+IF(G12&lt;I12,1,0)+IF(J12&lt;L12,1,0)</f>
        <v>0</v>
      </c>
      <c r="Q12" s="197">
        <f t="shared" si="0"/>
        <v>1</v>
      </c>
      <c r="R12" s="198">
        <f t="shared" si="0"/>
        <v>0</v>
      </c>
      <c r="S12" s="26"/>
    </row>
    <row r="13" spans="1:19" ht="30" customHeight="1">
      <c r="A13" s="47" t="s">
        <v>25</v>
      </c>
      <c r="B13" s="210" t="s">
        <v>109</v>
      </c>
      <c r="C13" s="210" t="s">
        <v>121</v>
      </c>
      <c r="D13" s="206">
        <v>21</v>
      </c>
      <c r="E13" s="118" t="s">
        <v>31</v>
      </c>
      <c r="F13" s="205">
        <v>14</v>
      </c>
      <c r="G13" s="123">
        <v>21</v>
      </c>
      <c r="H13" s="118" t="s">
        <v>31</v>
      </c>
      <c r="I13" s="124">
        <v>13</v>
      </c>
      <c r="J13" s="123"/>
      <c r="K13" s="118" t="s">
        <v>31</v>
      </c>
      <c r="L13" s="124"/>
      <c r="M13" s="119">
        <f>D13+G13+J13</f>
        <v>42</v>
      </c>
      <c r="N13" s="120">
        <f>F13+I13+L13</f>
        <v>27</v>
      </c>
      <c r="O13" s="195">
        <f>IF(D13&gt;F13,1,0)+IF(G13&gt;I13,1,0)+IF(J13&gt;L13,1,0)</f>
        <v>2</v>
      </c>
      <c r="P13" s="196">
        <f>IF(D13&lt;F13,1,0)+IF(G13&lt;I13,1,0)+IF(J13&lt;L13,1,0)</f>
        <v>0</v>
      </c>
      <c r="Q13" s="197">
        <f t="shared" si="0"/>
        <v>1</v>
      </c>
      <c r="R13" s="198">
        <f t="shared" si="0"/>
        <v>0</v>
      </c>
      <c r="S13" s="26"/>
    </row>
    <row r="14" spans="1:19" ht="30" customHeight="1" thickBot="1">
      <c r="A14" s="47" t="s">
        <v>24</v>
      </c>
      <c r="B14" s="210" t="s">
        <v>110</v>
      </c>
      <c r="C14" s="210" t="s">
        <v>79</v>
      </c>
      <c r="D14" s="206">
        <v>21</v>
      </c>
      <c r="E14" s="118" t="s">
        <v>31</v>
      </c>
      <c r="F14" s="205">
        <v>19</v>
      </c>
      <c r="G14" s="123">
        <v>21</v>
      </c>
      <c r="H14" s="118" t="s">
        <v>31</v>
      </c>
      <c r="I14" s="124">
        <v>12</v>
      </c>
      <c r="J14" s="123"/>
      <c r="K14" s="118" t="s">
        <v>31</v>
      </c>
      <c r="L14" s="124"/>
      <c r="M14" s="119">
        <f>D14+G14+J14</f>
        <v>42</v>
      </c>
      <c r="N14" s="120">
        <f>F14+I14+L14</f>
        <v>31</v>
      </c>
      <c r="O14" s="195">
        <f>IF(D14&gt;F14,1,0)+IF(G14&gt;I14,1,0)+IF(J14&gt;L14,1,0)</f>
        <v>2</v>
      </c>
      <c r="P14" s="196">
        <f>IF(D14&lt;F14,1,0)+IF(G14&lt;I14,1,0)+IF(J14&lt;L14,1,0)</f>
        <v>0</v>
      </c>
      <c r="Q14" s="197">
        <f t="shared" si="0"/>
        <v>1</v>
      </c>
      <c r="R14" s="198">
        <f t="shared" si="0"/>
        <v>0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Královák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159</v>
      </c>
      <c r="N15" s="122">
        <f t="shared" si="1"/>
        <v>129</v>
      </c>
      <c r="O15" s="199">
        <f t="shared" si="1"/>
        <v>6</v>
      </c>
      <c r="P15" s="200">
        <f t="shared" si="1"/>
        <v>2</v>
      </c>
      <c r="Q15" s="199">
        <f t="shared" si="1"/>
        <v>3</v>
      </c>
      <c r="R15" s="200">
        <f t="shared" si="1"/>
        <v>1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H14" sqref="H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34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70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142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09" t="s">
        <v>77</v>
      </c>
      <c r="C11" s="210" t="s">
        <v>75</v>
      </c>
      <c r="D11" s="206">
        <v>21</v>
      </c>
      <c r="E11" s="118" t="s">
        <v>31</v>
      </c>
      <c r="F11" s="205">
        <v>23</v>
      </c>
      <c r="G11" s="123">
        <v>21</v>
      </c>
      <c r="H11" s="118" t="s">
        <v>31</v>
      </c>
      <c r="I11" s="124">
        <v>16</v>
      </c>
      <c r="J11" s="123">
        <v>14</v>
      </c>
      <c r="K11" s="118" t="s">
        <v>31</v>
      </c>
      <c r="L11" s="124">
        <v>21</v>
      </c>
      <c r="M11" s="119">
        <f>D11+G11+J11</f>
        <v>56</v>
      </c>
      <c r="N11" s="120">
        <f>F11+I11+L11</f>
        <v>60</v>
      </c>
      <c r="O11" s="195">
        <f>IF(D11&gt;F11,1,0)+IF(G11&gt;I11,1,0)+IF(J11&gt;L11,1,0)</f>
        <v>1</v>
      </c>
      <c r="P11" s="196">
        <f>IF(D11&lt;F11,1,0)+IF(G11&lt;I11,1,0)+IF(J11&lt;L11,1,0)</f>
        <v>2</v>
      </c>
      <c r="Q11" s="197">
        <f aca="true" t="shared" si="0" ref="Q11:R14">IF(O11=2,1,0)</f>
        <v>0</v>
      </c>
      <c r="R11" s="198">
        <f t="shared" si="0"/>
        <v>1</v>
      </c>
      <c r="S11" s="26"/>
    </row>
    <row r="12" spans="1:19" ht="30" customHeight="1">
      <c r="A12" s="47" t="s">
        <v>23</v>
      </c>
      <c r="B12" s="209" t="s">
        <v>127</v>
      </c>
      <c r="C12" s="210" t="s">
        <v>134</v>
      </c>
      <c r="D12" s="206">
        <v>16</v>
      </c>
      <c r="E12" s="118" t="s">
        <v>31</v>
      </c>
      <c r="F12" s="205">
        <v>21</v>
      </c>
      <c r="G12" s="123">
        <v>25</v>
      </c>
      <c r="H12" s="118" t="s">
        <v>31</v>
      </c>
      <c r="I12" s="124">
        <v>23</v>
      </c>
      <c r="J12" s="123">
        <v>21</v>
      </c>
      <c r="K12" s="118" t="s">
        <v>31</v>
      </c>
      <c r="L12" s="124">
        <v>19</v>
      </c>
      <c r="M12" s="119">
        <f>D12+G12+J12</f>
        <v>62</v>
      </c>
      <c r="N12" s="120">
        <f>F12+I12+L12</f>
        <v>63</v>
      </c>
      <c r="O12" s="195">
        <f>IF(D12&gt;F12,1,0)+IF(G12&gt;I12,1,0)+IF(J12&gt;L12,1,0)</f>
        <v>2</v>
      </c>
      <c r="P12" s="196">
        <f>IF(D12&lt;F12,1,0)+IF(G12&lt;I12,1,0)+IF(J12&lt;L12,1,0)</f>
        <v>1</v>
      </c>
      <c r="Q12" s="197">
        <f t="shared" si="0"/>
        <v>1</v>
      </c>
      <c r="R12" s="198">
        <f t="shared" si="0"/>
        <v>0</v>
      </c>
      <c r="S12" s="26"/>
    </row>
    <row r="13" spans="1:19" ht="30" customHeight="1">
      <c r="A13" s="47" t="s">
        <v>25</v>
      </c>
      <c r="B13" s="210" t="s">
        <v>128</v>
      </c>
      <c r="C13" s="210" t="s">
        <v>80</v>
      </c>
      <c r="D13" s="206">
        <v>21</v>
      </c>
      <c r="E13" s="118" t="s">
        <v>31</v>
      </c>
      <c r="F13" s="205">
        <v>13</v>
      </c>
      <c r="G13" s="123">
        <v>21</v>
      </c>
      <c r="H13" s="118" t="s">
        <v>31</v>
      </c>
      <c r="I13" s="124">
        <v>10</v>
      </c>
      <c r="J13" s="123"/>
      <c r="K13" s="118" t="s">
        <v>31</v>
      </c>
      <c r="L13" s="124"/>
      <c r="M13" s="119">
        <f>D13+G13+J13</f>
        <v>42</v>
      </c>
      <c r="N13" s="120">
        <f>F13+I13+L13</f>
        <v>23</v>
      </c>
      <c r="O13" s="195">
        <f>IF(D13&gt;F13,1,0)+IF(G13&gt;I13,1,0)+IF(J13&gt;L13,1,0)</f>
        <v>2</v>
      </c>
      <c r="P13" s="196">
        <f>IF(D13&lt;F13,1,0)+IF(G13&lt;I13,1,0)+IF(J13&lt;L13,1,0)</f>
        <v>0</v>
      </c>
      <c r="Q13" s="197">
        <f t="shared" si="0"/>
        <v>1</v>
      </c>
      <c r="R13" s="198">
        <f t="shared" si="0"/>
        <v>0</v>
      </c>
      <c r="S13" s="26"/>
    </row>
    <row r="14" spans="1:19" ht="30" customHeight="1" thickBot="1">
      <c r="A14" s="47" t="s">
        <v>24</v>
      </c>
      <c r="B14" s="210" t="s">
        <v>129</v>
      </c>
      <c r="C14" s="210" t="s">
        <v>135</v>
      </c>
      <c r="D14" s="206">
        <v>17</v>
      </c>
      <c r="E14" s="118" t="s">
        <v>31</v>
      </c>
      <c r="F14" s="205">
        <v>21</v>
      </c>
      <c r="G14" s="123">
        <v>16</v>
      </c>
      <c r="H14" s="118" t="s">
        <v>31</v>
      </c>
      <c r="I14" s="124">
        <v>21</v>
      </c>
      <c r="J14" s="123"/>
      <c r="K14" s="118" t="s">
        <v>31</v>
      </c>
      <c r="L14" s="124"/>
      <c r="M14" s="119">
        <f>D14+G14+J14</f>
        <v>33</v>
      </c>
      <c r="N14" s="120">
        <f>F14+I14+L14</f>
        <v>42</v>
      </c>
      <c r="O14" s="195">
        <f>IF(D14&gt;F14,1,0)+IF(G14&gt;I14,1,0)+IF(J14&gt;L14,1,0)</f>
        <v>0</v>
      </c>
      <c r="P14" s="196">
        <f>IF(D14&lt;F14,1,0)+IF(G14&lt;I14,1,0)+IF(J14&lt;L14,1,0)</f>
        <v>2</v>
      </c>
      <c r="Q14" s="197">
        <f t="shared" si="0"/>
        <v>0</v>
      </c>
      <c r="R14" s="198">
        <f t="shared" si="0"/>
        <v>1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remíza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193</v>
      </c>
      <c r="N15" s="122">
        <f t="shared" si="1"/>
        <v>188</v>
      </c>
      <c r="O15" s="199">
        <f t="shared" si="1"/>
        <v>5</v>
      </c>
      <c r="P15" s="200">
        <f t="shared" si="1"/>
        <v>5</v>
      </c>
      <c r="Q15" s="199">
        <f t="shared" si="1"/>
        <v>2</v>
      </c>
      <c r="R15" s="200">
        <f t="shared" si="1"/>
        <v>2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</row>
    <row r="5" spans="1:19" ht="19.5" customHeight="1" thickBot="1">
      <c r="A5" s="35" t="s">
        <v>1</v>
      </c>
      <c r="B5" s="208"/>
      <c r="C5" s="211" t="s">
        <v>106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45" t="s">
        <v>34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43512</v>
      </c>
    </row>
    <row r="7" spans="1:19" ht="19.5" customHeight="1">
      <c r="A7" s="4" t="s">
        <v>4</v>
      </c>
      <c r="B7" s="9"/>
      <c r="C7" s="46" t="s">
        <v>71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66</v>
      </c>
    </row>
    <row r="8" spans="1:19" ht="19.5" customHeight="1" thickBot="1">
      <c r="A8" s="10" t="s">
        <v>122</v>
      </c>
      <c r="B8" s="11"/>
      <c r="C8" s="2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74</v>
      </c>
      <c r="Q8" s="42"/>
      <c r="R8" s="13"/>
      <c r="S8" s="14" t="s">
        <v>132</v>
      </c>
    </row>
    <row r="9" spans="1:19" ht="24.75" customHeight="1">
      <c r="A9" s="15"/>
      <c r="B9" s="2" t="s">
        <v>6</v>
      </c>
      <c r="C9" s="2" t="s">
        <v>7</v>
      </c>
      <c r="D9" s="288" t="s">
        <v>8</v>
      </c>
      <c r="E9" s="289"/>
      <c r="F9" s="289"/>
      <c r="G9" s="289"/>
      <c r="H9" s="289"/>
      <c r="I9" s="289"/>
      <c r="J9" s="289"/>
      <c r="K9" s="289"/>
      <c r="L9" s="290"/>
      <c r="M9" s="16" t="s">
        <v>9</v>
      </c>
      <c r="N9" s="17"/>
      <c r="O9" s="16" t="s">
        <v>10</v>
      </c>
      <c r="P9" s="17"/>
      <c r="Q9" s="291" t="s">
        <v>11</v>
      </c>
      <c r="R9" s="292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293">
        <v>2</v>
      </c>
      <c r="H10" s="294"/>
      <c r="I10" s="295"/>
      <c r="J10" s="293">
        <v>3</v>
      </c>
      <c r="K10" s="294"/>
      <c r="L10" s="295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7" t="s">
        <v>22</v>
      </c>
      <c r="B11" s="209" t="s">
        <v>127</v>
      </c>
      <c r="C11" s="209" t="s">
        <v>78</v>
      </c>
      <c r="D11" s="206">
        <v>12</v>
      </c>
      <c r="E11" s="118" t="s">
        <v>31</v>
      </c>
      <c r="F11" s="205">
        <v>21</v>
      </c>
      <c r="G11" s="123">
        <v>12</v>
      </c>
      <c r="H11" s="118" t="s">
        <v>31</v>
      </c>
      <c r="I11" s="124">
        <v>21</v>
      </c>
      <c r="J11" s="123"/>
      <c r="K11" s="118" t="s">
        <v>31</v>
      </c>
      <c r="L11" s="124"/>
      <c r="M11" s="119">
        <f>D11+G11+J11</f>
        <v>24</v>
      </c>
      <c r="N11" s="120">
        <f>F11+I11+L11</f>
        <v>42</v>
      </c>
      <c r="O11" s="195">
        <f>IF(D11&gt;F11,1,0)+IF(G11&gt;I11,1,0)+IF(J11&gt;L11,1,0)</f>
        <v>0</v>
      </c>
      <c r="P11" s="196">
        <f>IF(D11&lt;F11,1,0)+IF(G11&lt;I11,1,0)+IF(J11&lt;L11,1,0)</f>
        <v>2</v>
      </c>
      <c r="Q11" s="197">
        <f aca="true" t="shared" si="0" ref="Q11:R14">IF(O11=2,1,0)</f>
        <v>0</v>
      </c>
      <c r="R11" s="198">
        <f t="shared" si="0"/>
        <v>1</v>
      </c>
      <c r="S11" s="26"/>
    </row>
    <row r="12" spans="1:19" ht="30" customHeight="1">
      <c r="A12" s="47" t="s">
        <v>23</v>
      </c>
      <c r="B12" s="210" t="s">
        <v>77</v>
      </c>
      <c r="C12" s="210" t="s">
        <v>120</v>
      </c>
      <c r="D12" s="206">
        <v>21</v>
      </c>
      <c r="E12" s="118" t="s">
        <v>31</v>
      </c>
      <c r="F12" s="205">
        <v>13</v>
      </c>
      <c r="G12" s="123">
        <v>21</v>
      </c>
      <c r="H12" s="118" t="s">
        <v>31</v>
      </c>
      <c r="I12" s="124">
        <v>17</v>
      </c>
      <c r="J12" s="123"/>
      <c r="K12" s="118" t="s">
        <v>31</v>
      </c>
      <c r="L12" s="124"/>
      <c r="M12" s="119">
        <f>D12+G12+J12</f>
        <v>42</v>
      </c>
      <c r="N12" s="120">
        <f>F12+I12+L12</f>
        <v>30</v>
      </c>
      <c r="O12" s="195">
        <f>IF(D12&gt;F12,1,0)+IF(G12&gt;I12,1,0)+IF(J12&gt;L12,1,0)</f>
        <v>2</v>
      </c>
      <c r="P12" s="196">
        <f>IF(D12&lt;F12,1,0)+IF(G12&lt;I12,1,0)+IF(J12&lt;L12,1,0)</f>
        <v>0</v>
      </c>
      <c r="Q12" s="197">
        <f t="shared" si="0"/>
        <v>1</v>
      </c>
      <c r="R12" s="198">
        <f t="shared" si="0"/>
        <v>0</v>
      </c>
      <c r="S12" s="26"/>
    </row>
    <row r="13" spans="1:19" ht="30" customHeight="1">
      <c r="A13" s="47" t="s">
        <v>25</v>
      </c>
      <c r="B13" s="210" t="s">
        <v>128</v>
      </c>
      <c r="C13" s="210" t="s">
        <v>121</v>
      </c>
      <c r="D13" s="206">
        <v>21</v>
      </c>
      <c r="E13" s="118" t="s">
        <v>31</v>
      </c>
      <c r="F13" s="205">
        <v>15</v>
      </c>
      <c r="G13" s="123">
        <v>21</v>
      </c>
      <c r="H13" s="118" t="s">
        <v>31</v>
      </c>
      <c r="I13" s="124">
        <v>11</v>
      </c>
      <c r="J13" s="123"/>
      <c r="K13" s="118" t="s">
        <v>31</v>
      </c>
      <c r="L13" s="124"/>
      <c r="M13" s="119">
        <f>D13+G13+J13</f>
        <v>42</v>
      </c>
      <c r="N13" s="120">
        <f>F13+I13+L13</f>
        <v>26</v>
      </c>
      <c r="O13" s="195">
        <f>IF(D13&gt;F13,1,0)+IF(G13&gt;I13,1,0)+IF(J13&gt;L13,1,0)</f>
        <v>2</v>
      </c>
      <c r="P13" s="196">
        <f>IF(D13&lt;F13,1,0)+IF(G13&lt;I13,1,0)+IF(J13&lt;L13,1,0)</f>
        <v>0</v>
      </c>
      <c r="Q13" s="197">
        <f t="shared" si="0"/>
        <v>1</v>
      </c>
      <c r="R13" s="198">
        <f t="shared" si="0"/>
        <v>0</v>
      </c>
      <c r="S13" s="26"/>
    </row>
    <row r="14" spans="1:19" ht="30" customHeight="1" thickBot="1">
      <c r="A14" s="47" t="s">
        <v>24</v>
      </c>
      <c r="B14" s="210" t="s">
        <v>129</v>
      </c>
      <c r="C14" s="210" t="s">
        <v>79</v>
      </c>
      <c r="D14" s="206">
        <v>7</v>
      </c>
      <c r="E14" s="118" t="s">
        <v>31</v>
      </c>
      <c r="F14" s="205">
        <v>21</v>
      </c>
      <c r="G14" s="123">
        <v>15</v>
      </c>
      <c r="H14" s="118" t="s">
        <v>31</v>
      </c>
      <c r="I14" s="124">
        <v>21</v>
      </c>
      <c r="J14" s="123"/>
      <c r="K14" s="118" t="s">
        <v>31</v>
      </c>
      <c r="L14" s="124"/>
      <c r="M14" s="119">
        <f>D14+G14+J14</f>
        <v>22</v>
      </c>
      <c r="N14" s="120">
        <f>F14+I14+L14</f>
        <v>42</v>
      </c>
      <c r="O14" s="195">
        <f>IF(D14&gt;F14,1,0)+IF(G14&gt;I14,1,0)+IF(J14&gt;L14,1,0)</f>
        <v>0</v>
      </c>
      <c r="P14" s="196">
        <f>IF(D14&lt;F14,1,0)+IF(G14&lt;I14,1,0)+IF(J14&lt;L14,1,0)</f>
        <v>2</v>
      </c>
      <c r="Q14" s="197">
        <f t="shared" si="0"/>
        <v>0</v>
      </c>
      <c r="R14" s="198">
        <f t="shared" si="0"/>
        <v>1</v>
      </c>
      <c r="S14" s="26"/>
    </row>
    <row r="15" spans="1:19" ht="34.5" customHeight="1" thickBot="1">
      <c r="A15" s="201" t="s">
        <v>13</v>
      </c>
      <c r="B15" s="296" t="str">
        <f>IF(Q15&gt;R15,C6,IF(R15&gt;Q15,C7,"remíza"))</f>
        <v>remíza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7"/>
      <c r="M15" s="121">
        <f aca="true" t="shared" si="1" ref="M15:R15">SUM(M11:M14)</f>
        <v>130</v>
      </c>
      <c r="N15" s="122">
        <f t="shared" si="1"/>
        <v>140</v>
      </c>
      <c r="O15" s="199">
        <f t="shared" si="1"/>
        <v>4</v>
      </c>
      <c r="P15" s="200">
        <f t="shared" si="1"/>
        <v>4</v>
      </c>
      <c r="Q15" s="199">
        <f t="shared" si="1"/>
        <v>2</v>
      </c>
      <c r="R15" s="200">
        <f t="shared" si="1"/>
        <v>2</v>
      </c>
      <c r="S15" s="1"/>
    </row>
    <row r="16" spans="1:19" ht="15">
      <c r="A16" s="202"/>
      <c r="B16" s="203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Veteran_GP_XI_02</dc:title>
  <dc:subject>Badminton</dc:subject>
  <dc:creator>Karel Kotyza</dc:creator>
  <cp:keywords/>
  <dc:description>Veteran GP 2. kolo 9.1.2016 - Králův Dvůr</dc:description>
  <cp:lastModifiedBy>Ivo</cp:lastModifiedBy>
  <cp:lastPrinted>2019-02-18T10:19:41Z</cp:lastPrinted>
  <dcterms:created xsi:type="dcterms:W3CDTF">1996-11-18T12:18:44Z</dcterms:created>
  <dcterms:modified xsi:type="dcterms:W3CDTF">2019-02-19T20:48:39Z</dcterms:modified>
  <cp:category/>
  <cp:version/>
  <cp:contentType/>
  <cp:contentStatus/>
</cp:coreProperties>
</file>