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415"/>
  </bookViews>
  <sheets>
    <sheet name="Tabulky " sheetId="8" r:id="rId1"/>
    <sheet name="Systém" sheetId="1" r:id="rId2"/>
    <sheet name="Zákl._část_1.a2.kolo_Vod+ČK" sheetId="3" r:id="rId3"/>
    <sheet name="finál._část_3.kolo ČB (2)" sheetId="15" r:id="rId4"/>
    <sheet name="rozpis 3.kola" sheetId="13" r:id="rId5"/>
    <sheet name=" na sestavu" sheetId="12" r:id="rId6"/>
    <sheet name="Sestava " sheetId="6" r:id="rId7"/>
    <sheet name="Tabul._zákl._část" sheetId="4" r:id="rId8"/>
    <sheet name="Zápis" sheetId="5" r:id="rId9"/>
    <sheet name="List2" sheetId="10" r:id="rId10"/>
  </sheets>
  <definedNames>
    <definedName name="_xlnm._FilterDatabase" localSheetId="5" hidden="1">' na sestavu'!$D$474:$E$519</definedName>
    <definedName name="_xlnm._FilterDatabase" localSheetId="3" hidden="1">'finál._část_3.kolo ČB (2)'!$D$474:$E$519</definedName>
    <definedName name="_xlnm._FilterDatabase" localSheetId="2" hidden="1">'Zákl._část_1.a2.kolo_Vod+ČK'!$D$474:$E$519</definedName>
    <definedName name="_xlnm.Print_Area" localSheetId="1">Systém!$A$1:$Q$29</definedName>
    <definedName name="_xlnm.Print_Area" localSheetId="0">'Tabulky '!$A$1:$Q$29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5" i="15" l="1"/>
  <c r="P145" i="15"/>
  <c r="Q145" i="15"/>
  <c r="R145" i="15"/>
  <c r="S145" i="15" s="1"/>
  <c r="T145" i="15"/>
  <c r="O146" i="15"/>
  <c r="P146" i="15"/>
  <c r="Q146" i="15"/>
  <c r="R146" i="15"/>
  <c r="S146" i="15" s="1"/>
  <c r="T146" i="15"/>
  <c r="O147" i="15"/>
  <c r="P147" i="15"/>
  <c r="Q147" i="15"/>
  <c r="R147" i="15"/>
  <c r="S147" i="15" s="1"/>
  <c r="T147" i="15"/>
  <c r="O148" i="15"/>
  <c r="P148" i="15"/>
  <c r="Q148" i="15"/>
  <c r="R148" i="15"/>
  <c r="S148" i="15" s="1"/>
  <c r="T148" i="15"/>
  <c r="O149" i="15"/>
  <c r="P149" i="15"/>
  <c r="Q149" i="15"/>
  <c r="Q150" i="15" s="1"/>
  <c r="R149" i="15"/>
  <c r="O150" i="15"/>
  <c r="S149" i="15" l="1"/>
  <c r="S150" i="15" s="1"/>
  <c r="P150" i="15"/>
  <c r="T149" i="15"/>
  <c r="R150" i="15"/>
  <c r="T150" i="15"/>
  <c r="R211" i="15"/>
  <c r="Q211" i="15"/>
  <c r="S211" i="15" s="1"/>
  <c r="P211" i="15"/>
  <c r="O211" i="15"/>
  <c r="R210" i="15"/>
  <c r="Q210" i="15"/>
  <c r="P210" i="15"/>
  <c r="O210" i="15"/>
  <c r="R209" i="15"/>
  <c r="Q209" i="15"/>
  <c r="S209" i="15" s="1"/>
  <c r="P209" i="15"/>
  <c r="O209" i="15"/>
  <c r="R208" i="15"/>
  <c r="Q208" i="15"/>
  <c r="S208" i="15" s="1"/>
  <c r="P208" i="15"/>
  <c r="O208" i="15"/>
  <c r="R207" i="15"/>
  <c r="R212" i="15" s="1"/>
  <c r="Q207" i="15"/>
  <c r="Q212" i="15" s="1"/>
  <c r="P207" i="15"/>
  <c r="P212" i="15" s="1"/>
  <c r="O207" i="15"/>
  <c r="O212" i="15" s="1"/>
  <c r="R201" i="15"/>
  <c r="T201" i="15" s="1"/>
  <c r="Q201" i="15"/>
  <c r="S201" i="15" s="1"/>
  <c r="P201" i="15"/>
  <c r="O201" i="15"/>
  <c r="R200" i="15"/>
  <c r="T200" i="15" s="1"/>
  <c r="Q200" i="15"/>
  <c r="S200" i="15" s="1"/>
  <c r="P200" i="15"/>
  <c r="O200" i="15"/>
  <c r="R199" i="15"/>
  <c r="T199" i="15" s="1"/>
  <c r="Q199" i="15"/>
  <c r="S199" i="15" s="1"/>
  <c r="P199" i="15"/>
  <c r="O199" i="15"/>
  <c r="R198" i="15"/>
  <c r="T198" i="15" s="1"/>
  <c r="Q198" i="15"/>
  <c r="S198" i="15" s="1"/>
  <c r="P198" i="15"/>
  <c r="O198" i="15"/>
  <c r="R197" i="15"/>
  <c r="Q197" i="15"/>
  <c r="P197" i="15"/>
  <c r="O197" i="15"/>
  <c r="E196" i="15"/>
  <c r="D196" i="15"/>
  <c r="R191" i="15"/>
  <c r="Q191" i="15"/>
  <c r="S191" i="15" s="1"/>
  <c r="P191" i="15"/>
  <c r="O191" i="15"/>
  <c r="R190" i="15"/>
  <c r="Q190" i="15"/>
  <c r="S190" i="15" s="1"/>
  <c r="P190" i="15"/>
  <c r="O190" i="15"/>
  <c r="R189" i="15"/>
  <c r="Q189" i="15"/>
  <c r="S189" i="15" s="1"/>
  <c r="P189" i="15"/>
  <c r="O189" i="15"/>
  <c r="R188" i="15"/>
  <c r="Q188" i="15"/>
  <c r="S188" i="15" s="1"/>
  <c r="P188" i="15"/>
  <c r="O188" i="15"/>
  <c r="R187" i="15"/>
  <c r="R192" i="15" s="1"/>
  <c r="Q187" i="15"/>
  <c r="Q192" i="15" s="1"/>
  <c r="P187" i="15"/>
  <c r="P192" i="15" s="1"/>
  <c r="O187" i="15"/>
  <c r="O192" i="15" s="1"/>
  <c r="R181" i="15"/>
  <c r="Q181" i="15"/>
  <c r="S181" i="15" s="1"/>
  <c r="P181" i="15"/>
  <c r="O181" i="15"/>
  <c r="R180" i="15"/>
  <c r="Q180" i="15"/>
  <c r="S180" i="15" s="1"/>
  <c r="P180" i="15"/>
  <c r="O180" i="15"/>
  <c r="R179" i="15"/>
  <c r="T179" i="15" s="1"/>
  <c r="Q179" i="15"/>
  <c r="P179" i="15"/>
  <c r="O179" i="15"/>
  <c r="R178" i="15"/>
  <c r="Q178" i="15"/>
  <c r="S178" i="15" s="1"/>
  <c r="P178" i="15"/>
  <c r="O178" i="15"/>
  <c r="R177" i="15"/>
  <c r="R182" i="15" s="1"/>
  <c r="Q177" i="15"/>
  <c r="Q182" i="15" s="1"/>
  <c r="P177" i="15"/>
  <c r="P182" i="15" s="1"/>
  <c r="O177" i="15"/>
  <c r="O182" i="15" s="1"/>
  <c r="R171" i="15"/>
  <c r="Q171" i="15"/>
  <c r="S171" i="15" s="1"/>
  <c r="P171" i="15"/>
  <c r="O171" i="15"/>
  <c r="R170" i="15"/>
  <c r="Q170" i="15"/>
  <c r="P170" i="15"/>
  <c r="O170" i="15"/>
  <c r="R169" i="15"/>
  <c r="T169" i="15" s="1"/>
  <c r="Q169" i="15"/>
  <c r="P169" i="15"/>
  <c r="O169" i="15"/>
  <c r="R168" i="15"/>
  <c r="T168" i="15" s="1"/>
  <c r="Q168" i="15"/>
  <c r="P168" i="15"/>
  <c r="O168" i="15"/>
  <c r="R167" i="15"/>
  <c r="R172" i="15" s="1"/>
  <c r="Q167" i="15"/>
  <c r="Q172" i="15" s="1"/>
  <c r="P167" i="15"/>
  <c r="P172" i="15" s="1"/>
  <c r="O167" i="15"/>
  <c r="O172" i="15" s="1"/>
  <c r="E166" i="15"/>
  <c r="R159" i="15"/>
  <c r="T159" i="15" s="1"/>
  <c r="Q159" i="15"/>
  <c r="S159" i="15" s="1"/>
  <c r="P159" i="15"/>
  <c r="O159" i="15"/>
  <c r="R158" i="15"/>
  <c r="T158" i="15" s="1"/>
  <c r="Q158" i="15"/>
  <c r="S158" i="15" s="1"/>
  <c r="P158" i="15"/>
  <c r="O158" i="15"/>
  <c r="R157" i="15"/>
  <c r="T157" i="15" s="1"/>
  <c r="Q157" i="15"/>
  <c r="S157" i="15" s="1"/>
  <c r="P157" i="15"/>
  <c r="O157" i="15"/>
  <c r="R156" i="15"/>
  <c r="T156" i="15" s="1"/>
  <c r="Q156" i="15"/>
  <c r="S156" i="15" s="1"/>
  <c r="P156" i="15"/>
  <c r="O156" i="15"/>
  <c r="R155" i="15"/>
  <c r="Q155" i="15"/>
  <c r="P155" i="15"/>
  <c r="O155" i="15"/>
  <c r="E154" i="15"/>
  <c r="D154" i="15"/>
  <c r="R139" i="15"/>
  <c r="Q139" i="15"/>
  <c r="P139" i="15"/>
  <c r="O139" i="15"/>
  <c r="R138" i="15"/>
  <c r="Q138" i="15"/>
  <c r="P138" i="15"/>
  <c r="O138" i="15"/>
  <c r="R137" i="15"/>
  <c r="Q137" i="15"/>
  <c r="P137" i="15"/>
  <c r="O137" i="15"/>
  <c r="R136" i="15"/>
  <c r="Q136" i="15"/>
  <c r="P136" i="15"/>
  <c r="O136" i="15"/>
  <c r="R135" i="15"/>
  <c r="R140" i="15" s="1"/>
  <c r="Q135" i="15"/>
  <c r="Q140" i="15" s="1"/>
  <c r="P135" i="15"/>
  <c r="P140" i="15" s="1"/>
  <c r="O135" i="15"/>
  <c r="O140" i="15" s="1"/>
  <c r="R129" i="15"/>
  <c r="T129" i="15" s="1"/>
  <c r="Q129" i="15"/>
  <c r="P129" i="15"/>
  <c r="O129" i="15"/>
  <c r="R128" i="15"/>
  <c r="T128" i="15" s="1"/>
  <c r="Q128" i="15"/>
  <c r="P128" i="15"/>
  <c r="O128" i="15"/>
  <c r="R127" i="15"/>
  <c r="T127" i="15" s="1"/>
  <c r="Q127" i="15"/>
  <c r="P127" i="15"/>
  <c r="O127" i="15"/>
  <c r="R126" i="15"/>
  <c r="Q126" i="15"/>
  <c r="P126" i="15"/>
  <c r="O126" i="15"/>
  <c r="R125" i="15"/>
  <c r="Q125" i="15"/>
  <c r="Q130" i="15" s="1"/>
  <c r="P125" i="15"/>
  <c r="P130" i="15" s="1"/>
  <c r="O125" i="15"/>
  <c r="R119" i="15"/>
  <c r="T119" i="15" s="1"/>
  <c r="Q119" i="15"/>
  <c r="P119" i="15"/>
  <c r="O119" i="15"/>
  <c r="R118" i="15"/>
  <c r="T118" i="15" s="1"/>
  <c r="Q118" i="15"/>
  <c r="P118" i="15"/>
  <c r="O118" i="15"/>
  <c r="R117" i="15"/>
  <c r="T117" i="15" s="1"/>
  <c r="Q117" i="15"/>
  <c r="P117" i="15"/>
  <c r="O117" i="15"/>
  <c r="R116" i="15"/>
  <c r="Q116" i="15"/>
  <c r="P116" i="15"/>
  <c r="O116" i="15"/>
  <c r="R115" i="15"/>
  <c r="Q115" i="15"/>
  <c r="Q120" i="15" s="1"/>
  <c r="P115" i="15"/>
  <c r="P120" i="15" s="1"/>
  <c r="O115" i="15"/>
  <c r="O120" i="15" s="1"/>
  <c r="R104" i="15"/>
  <c r="T104" i="15" s="1"/>
  <c r="Q104" i="15"/>
  <c r="S104" i="15" s="1"/>
  <c r="P104" i="15"/>
  <c r="O104" i="15"/>
  <c r="R103" i="15"/>
  <c r="T103" i="15" s="1"/>
  <c r="Q103" i="15"/>
  <c r="S103" i="15" s="1"/>
  <c r="P103" i="15"/>
  <c r="O103" i="15"/>
  <c r="R102" i="15"/>
  <c r="T102" i="15" s="1"/>
  <c r="Q102" i="15"/>
  <c r="S102" i="15" s="1"/>
  <c r="P102" i="15"/>
  <c r="O102" i="15"/>
  <c r="R101" i="15"/>
  <c r="T101" i="15" s="1"/>
  <c r="Q101" i="15"/>
  <c r="S101" i="15" s="1"/>
  <c r="P101" i="15"/>
  <c r="O101" i="15"/>
  <c r="R100" i="15"/>
  <c r="R105" i="15" s="1"/>
  <c r="Q100" i="15"/>
  <c r="Q105" i="15" s="1"/>
  <c r="P100" i="15"/>
  <c r="P105" i="15" s="1"/>
  <c r="O100" i="15"/>
  <c r="O105" i="15" s="1"/>
  <c r="E99" i="15"/>
  <c r="D99" i="15"/>
  <c r="R94" i="15"/>
  <c r="T94" i="15" s="1"/>
  <c r="Q94" i="15"/>
  <c r="P94" i="15"/>
  <c r="O94" i="15"/>
  <c r="R93" i="15"/>
  <c r="T93" i="15" s="1"/>
  <c r="Q93" i="15"/>
  <c r="P93" i="15"/>
  <c r="O93" i="15"/>
  <c r="R92" i="15"/>
  <c r="T92" i="15" s="1"/>
  <c r="Q92" i="15"/>
  <c r="P92" i="15"/>
  <c r="O92" i="15"/>
  <c r="R91" i="15"/>
  <c r="T91" i="15" s="1"/>
  <c r="Q91" i="15"/>
  <c r="P91" i="15"/>
  <c r="O91" i="15"/>
  <c r="R90" i="15"/>
  <c r="Q90" i="15"/>
  <c r="Q95" i="15" s="1"/>
  <c r="P90" i="15"/>
  <c r="P95" i="15" s="1"/>
  <c r="O90" i="15"/>
  <c r="O95" i="15" s="1"/>
  <c r="R84" i="15"/>
  <c r="Q84" i="15"/>
  <c r="P84" i="15"/>
  <c r="O84" i="15"/>
  <c r="R83" i="15"/>
  <c r="T83" i="15" s="1"/>
  <c r="Q83" i="15"/>
  <c r="P83" i="15"/>
  <c r="O83" i="15"/>
  <c r="R82" i="15"/>
  <c r="T82" i="15" s="1"/>
  <c r="Q82" i="15"/>
  <c r="P82" i="15"/>
  <c r="O82" i="15"/>
  <c r="R81" i="15"/>
  <c r="T81" i="15" s="1"/>
  <c r="Q81" i="15"/>
  <c r="P81" i="15"/>
  <c r="O81" i="15"/>
  <c r="R80" i="15"/>
  <c r="Q80" i="15"/>
  <c r="Q85" i="15" s="1"/>
  <c r="P80" i="15"/>
  <c r="O80" i="15"/>
  <c r="O85" i="15" s="1"/>
  <c r="D79" i="15"/>
  <c r="R74" i="15"/>
  <c r="Q74" i="15"/>
  <c r="S74" i="15" s="1"/>
  <c r="P74" i="15"/>
  <c r="O74" i="15"/>
  <c r="R73" i="15"/>
  <c r="Q73" i="15"/>
  <c r="S73" i="15" s="1"/>
  <c r="P73" i="15"/>
  <c r="O73" i="15"/>
  <c r="R72" i="15"/>
  <c r="Q72" i="15"/>
  <c r="S72" i="15" s="1"/>
  <c r="P72" i="15"/>
  <c r="O72" i="15"/>
  <c r="R71" i="15"/>
  <c r="Q71" i="15"/>
  <c r="P71" i="15"/>
  <c r="O71" i="15"/>
  <c r="R70" i="15"/>
  <c r="R75" i="15" s="1"/>
  <c r="Q70" i="15"/>
  <c r="P70" i="15"/>
  <c r="P75" i="15" s="1"/>
  <c r="O70" i="15"/>
  <c r="O75" i="15" s="1"/>
  <c r="R64" i="15"/>
  <c r="Q64" i="15"/>
  <c r="S64" i="15" s="1"/>
  <c r="P64" i="15"/>
  <c r="O64" i="15"/>
  <c r="R63" i="15"/>
  <c r="Q63" i="15"/>
  <c r="S63" i="15" s="1"/>
  <c r="P63" i="15"/>
  <c r="O63" i="15"/>
  <c r="R62" i="15"/>
  <c r="Q62" i="15"/>
  <c r="S62" i="15" s="1"/>
  <c r="P62" i="15"/>
  <c r="O62" i="15"/>
  <c r="R61" i="15"/>
  <c r="Q61" i="15"/>
  <c r="S61" i="15" s="1"/>
  <c r="P61" i="15"/>
  <c r="O61" i="15"/>
  <c r="R60" i="15"/>
  <c r="R65" i="15" s="1"/>
  <c r="Q60" i="15"/>
  <c r="P60" i="15"/>
  <c r="P65" i="15" s="1"/>
  <c r="O60" i="15"/>
  <c r="O65" i="15" s="1"/>
  <c r="R52" i="15"/>
  <c r="T52" i="15" s="1"/>
  <c r="Q52" i="15"/>
  <c r="P52" i="15"/>
  <c r="O52" i="15"/>
  <c r="R51" i="15"/>
  <c r="T51" i="15" s="1"/>
  <c r="Q51" i="15"/>
  <c r="P51" i="15"/>
  <c r="O51" i="15"/>
  <c r="R50" i="15"/>
  <c r="Q50" i="15"/>
  <c r="P50" i="15"/>
  <c r="O50" i="15"/>
  <c r="R49" i="15"/>
  <c r="T49" i="15" s="1"/>
  <c r="Q49" i="15"/>
  <c r="P49" i="15"/>
  <c r="O49" i="15"/>
  <c r="R48" i="15"/>
  <c r="Q48" i="15"/>
  <c r="P48" i="15"/>
  <c r="O48" i="15"/>
  <c r="R42" i="15"/>
  <c r="T42" i="15" s="1"/>
  <c r="Q42" i="15"/>
  <c r="S42" i="15" s="1"/>
  <c r="P42" i="15"/>
  <c r="O42" i="15"/>
  <c r="T41" i="15"/>
  <c r="R41" i="15"/>
  <c r="Q41" i="15"/>
  <c r="S41" i="15" s="1"/>
  <c r="P41" i="15"/>
  <c r="O41" i="15"/>
  <c r="R40" i="15"/>
  <c r="T40" i="15" s="1"/>
  <c r="Q40" i="15"/>
  <c r="P40" i="15"/>
  <c r="O40" i="15"/>
  <c r="T39" i="15"/>
  <c r="R39" i="15"/>
  <c r="Q39" i="15"/>
  <c r="S39" i="15" s="1"/>
  <c r="P39" i="15"/>
  <c r="O39" i="15"/>
  <c r="R38" i="15"/>
  <c r="R43" i="15" s="1"/>
  <c r="Q38" i="15"/>
  <c r="Q43" i="15" s="1"/>
  <c r="P38" i="15"/>
  <c r="P43" i="15" s="1"/>
  <c r="O38" i="15"/>
  <c r="O43" i="15" s="1"/>
  <c r="E37" i="15"/>
  <c r="D37" i="15"/>
  <c r="R32" i="15"/>
  <c r="T32" i="15" s="1"/>
  <c r="Q32" i="15"/>
  <c r="P32" i="15"/>
  <c r="O32" i="15"/>
  <c r="R31" i="15"/>
  <c r="Q31" i="15"/>
  <c r="P31" i="15"/>
  <c r="O31" i="15"/>
  <c r="R30" i="15"/>
  <c r="T30" i="15" s="1"/>
  <c r="Q30" i="15"/>
  <c r="P30" i="15"/>
  <c r="O30" i="15"/>
  <c r="R29" i="15"/>
  <c r="T29" i="15" s="1"/>
  <c r="Q29" i="15"/>
  <c r="P29" i="15"/>
  <c r="O29" i="15"/>
  <c r="R28" i="15"/>
  <c r="Q28" i="15"/>
  <c r="P28" i="15"/>
  <c r="P33" i="15" s="1"/>
  <c r="O28" i="15"/>
  <c r="R22" i="15"/>
  <c r="T22" i="15" s="1"/>
  <c r="Q22" i="15"/>
  <c r="P22" i="15"/>
  <c r="O22" i="15"/>
  <c r="R21" i="15"/>
  <c r="Q21" i="15"/>
  <c r="S21" i="15" s="1"/>
  <c r="P21" i="15"/>
  <c r="O21" i="15"/>
  <c r="R20" i="15"/>
  <c r="Q20" i="15"/>
  <c r="S20" i="15" s="1"/>
  <c r="P20" i="15"/>
  <c r="O20" i="15"/>
  <c r="R19" i="15"/>
  <c r="Q19" i="15"/>
  <c r="S19" i="15" s="1"/>
  <c r="P19" i="15"/>
  <c r="O19" i="15"/>
  <c r="R18" i="15"/>
  <c r="R23" i="15" s="1"/>
  <c r="Q18" i="15"/>
  <c r="P18" i="15"/>
  <c r="P23" i="15" s="1"/>
  <c r="O18" i="15"/>
  <c r="O23" i="15" s="1"/>
  <c r="R12" i="15"/>
  <c r="T12" i="15" s="1"/>
  <c r="Q12" i="15"/>
  <c r="P12" i="15"/>
  <c r="O12" i="15"/>
  <c r="R11" i="15"/>
  <c r="Q11" i="15"/>
  <c r="P11" i="15"/>
  <c r="O11" i="15"/>
  <c r="R10" i="15"/>
  <c r="Q10" i="15"/>
  <c r="S10" i="15" s="1"/>
  <c r="P10" i="15"/>
  <c r="O10" i="15"/>
  <c r="R9" i="15"/>
  <c r="Q9" i="15"/>
  <c r="S9" i="15" s="1"/>
  <c r="P9" i="15"/>
  <c r="O9" i="15"/>
  <c r="R8" i="15"/>
  <c r="Q8" i="15"/>
  <c r="P8" i="15"/>
  <c r="P13" i="15" s="1"/>
  <c r="O8" i="15"/>
  <c r="O13" i="15" s="1"/>
  <c r="T191" i="15" l="1"/>
  <c r="T181" i="15"/>
  <c r="T188" i="15"/>
  <c r="T210" i="15"/>
  <c r="S210" i="15"/>
  <c r="T211" i="15"/>
  <c r="T178" i="15"/>
  <c r="T209" i="15"/>
  <c r="T208" i="15"/>
  <c r="T190" i="15"/>
  <c r="T189" i="15"/>
  <c r="T180" i="15"/>
  <c r="T171" i="15"/>
  <c r="S139" i="15"/>
  <c r="T136" i="15"/>
  <c r="T137" i="15"/>
  <c r="T138" i="15"/>
  <c r="T139" i="15"/>
  <c r="S137" i="15"/>
  <c r="S136" i="15"/>
  <c r="S170" i="15"/>
  <c r="T170" i="15"/>
  <c r="S168" i="15"/>
  <c r="S94" i="15"/>
  <c r="S138" i="15"/>
  <c r="S119" i="15"/>
  <c r="R130" i="15"/>
  <c r="S129" i="15"/>
  <c r="S91" i="15"/>
  <c r="R95" i="15"/>
  <c r="S92" i="15"/>
  <c r="S93" i="15"/>
  <c r="S169" i="15"/>
  <c r="S179" i="15"/>
  <c r="S117" i="15"/>
  <c r="T116" i="15"/>
  <c r="S116" i="15"/>
  <c r="T74" i="15"/>
  <c r="R120" i="15"/>
  <c r="S118" i="15"/>
  <c r="S128" i="15"/>
  <c r="S126" i="15"/>
  <c r="O130" i="15"/>
  <c r="T126" i="15"/>
  <c r="S127" i="15"/>
  <c r="S83" i="15"/>
  <c r="P85" i="15"/>
  <c r="S81" i="15"/>
  <c r="T71" i="15"/>
  <c r="S71" i="15"/>
  <c r="S50" i="15"/>
  <c r="S49" i="15"/>
  <c r="S52" i="15"/>
  <c r="S84" i="15"/>
  <c r="T84" i="15"/>
  <c r="T73" i="15"/>
  <c r="S51" i="15"/>
  <c r="S32" i="15"/>
  <c r="S22" i="15"/>
  <c r="S12" i="15"/>
  <c r="S11" i="15"/>
  <c r="T63" i="15"/>
  <c r="T64" i="15"/>
  <c r="R85" i="15"/>
  <c r="S82" i="15"/>
  <c r="T62" i="15"/>
  <c r="Q65" i="15"/>
  <c r="T61" i="15"/>
  <c r="S31" i="15"/>
  <c r="O33" i="15"/>
  <c r="T31" i="15"/>
  <c r="R33" i="15"/>
  <c r="S30" i="15"/>
  <c r="S29" i="15"/>
  <c r="S28" i="15"/>
  <c r="Q33" i="15"/>
  <c r="T21" i="15"/>
  <c r="T20" i="15"/>
  <c r="Q23" i="15"/>
  <c r="T19" i="15"/>
  <c r="T10" i="15"/>
  <c r="T9" i="15"/>
  <c r="T8" i="15"/>
  <c r="Q75" i="15"/>
  <c r="T72" i="15"/>
  <c r="Q13" i="15"/>
  <c r="T11" i="15"/>
  <c r="T50" i="15"/>
  <c r="S48" i="15"/>
  <c r="T48" i="15"/>
  <c r="R13" i="15"/>
  <c r="T28" i="15"/>
  <c r="S8" i="15"/>
  <c r="T18" i="15"/>
  <c r="T38" i="15"/>
  <c r="T43" i="15" s="1"/>
  <c r="S40" i="15"/>
  <c r="S18" i="15"/>
  <c r="S23" i="15" s="1"/>
  <c r="S38" i="15"/>
  <c r="S43" i="15" s="1"/>
  <c r="S60" i="15"/>
  <c r="S65" i="15" s="1"/>
  <c r="S70" i="15"/>
  <c r="S80" i="15"/>
  <c r="S85" i="15" s="1"/>
  <c r="T90" i="15"/>
  <c r="T95" i="15" s="1"/>
  <c r="S100" i="15"/>
  <c r="S105" i="15" s="1"/>
  <c r="T115" i="15"/>
  <c r="S125" i="15"/>
  <c r="T135" i="15"/>
  <c r="S155" i="15"/>
  <c r="S167" i="15"/>
  <c r="T177" i="15"/>
  <c r="S187" i="15"/>
  <c r="S192" i="15" s="1"/>
  <c r="T197" i="15"/>
  <c r="S207" i="15"/>
  <c r="T60" i="15"/>
  <c r="T70" i="15"/>
  <c r="T80" i="15"/>
  <c r="T85" i="15" s="1"/>
  <c r="S90" i="15"/>
  <c r="T100" i="15"/>
  <c r="T105" i="15" s="1"/>
  <c r="S115" i="15"/>
  <c r="T125" i="15"/>
  <c r="S135" i="15"/>
  <c r="T155" i="15"/>
  <c r="T167" i="15"/>
  <c r="S177" i="15"/>
  <c r="S182" i="15" s="1"/>
  <c r="T187" i="15"/>
  <c r="S197" i="15"/>
  <c r="T207" i="15"/>
  <c r="D349" i="12"/>
  <c r="E349" i="12"/>
  <c r="Q350" i="12"/>
  <c r="T350" i="12" s="1"/>
  <c r="R350" i="12"/>
  <c r="S350" i="12"/>
  <c r="Q351" i="12"/>
  <c r="T351" i="12" s="1"/>
  <c r="R351" i="12"/>
  <c r="S351" i="12"/>
  <c r="Q352" i="12"/>
  <c r="T352" i="12" s="1"/>
  <c r="R352" i="12"/>
  <c r="S352" i="12"/>
  <c r="Q353" i="12"/>
  <c r="T353" i="12" s="1"/>
  <c r="R353" i="12"/>
  <c r="S353" i="12"/>
  <c r="Q354" i="12"/>
  <c r="T354" i="12" s="1"/>
  <c r="R354" i="12"/>
  <c r="S354" i="12"/>
  <c r="D355" i="12"/>
  <c r="D356" i="12" s="1"/>
  <c r="E355" i="12"/>
  <c r="O355" i="12"/>
  <c r="D359" i="12"/>
  <c r="E359" i="12"/>
  <c r="Q360" i="12"/>
  <c r="T360" i="12" s="1"/>
  <c r="R360" i="12"/>
  <c r="S360" i="12"/>
  <c r="Q361" i="12"/>
  <c r="T361" i="12" s="1"/>
  <c r="R361" i="12"/>
  <c r="S361" i="12"/>
  <c r="Q362" i="12"/>
  <c r="T362" i="12" s="1"/>
  <c r="R362" i="12"/>
  <c r="S362" i="12"/>
  <c r="Q363" i="12"/>
  <c r="T363" i="12" s="1"/>
  <c r="R363" i="12"/>
  <c r="S363" i="12"/>
  <c r="Q364" i="12"/>
  <c r="T364" i="12" s="1"/>
  <c r="R364" i="12"/>
  <c r="S364" i="12"/>
  <c r="D365" i="12"/>
  <c r="D366" i="12" s="1"/>
  <c r="E365" i="12"/>
  <c r="O365" i="12"/>
  <c r="D369" i="12"/>
  <c r="E369" i="12"/>
  <c r="Q370" i="12"/>
  <c r="T370" i="12" s="1"/>
  <c r="R370" i="12"/>
  <c r="S370" i="12"/>
  <c r="Q371" i="12"/>
  <c r="T371" i="12" s="1"/>
  <c r="R371" i="12"/>
  <c r="S371" i="12"/>
  <c r="Q372" i="12"/>
  <c r="T372" i="12" s="1"/>
  <c r="R372" i="12"/>
  <c r="S372" i="12"/>
  <c r="Q373" i="12"/>
  <c r="T373" i="12" s="1"/>
  <c r="R373" i="12"/>
  <c r="S373" i="12"/>
  <c r="Q374" i="12"/>
  <c r="T374" i="12" s="1"/>
  <c r="R374" i="12"/>
  <c r="S374" i="12"/>
  <c r="D375" i="12"/>
  <c r="D376" i="12" s="1"/>
  <c r="E375" i="12"/>
  <c r="O375" i="12"/>
  <c r="C378" i="12"/>
  <c r="D379" i="12"/>
  <c r="D381" i="12"/>
  <c r="E381" i="12"/>
  <c r="Q382" i="12"/>
  <c r="T382" i="12" s="1"/>
  <c r="R382" i="12"/>
  <c r="S382" i="12"/>
  <c r="Q383" i="12"/>
  <c r="T383" i="12" s="1"/>
  <c r="R383" i="12"/>
  <c r="S383" i="12"/>
  <c r="Q384" i="12"/>
  <c r="T384" i="12" s="1"/>
  <c r="R384" i="12"/>
  <c r="S384" i="12"/>
  <c r="Q385" i="12"/>
  <c r="T385" i="12" s="1"/>
  <c r="R385" i="12"/>
  <c r="S385" i="12"/>
  <c r="Q386" i="12"/>
  <c r="T386" i="12" s="1"/>
  <c r="R386" i="12"/>
  <c r="S386" i="12"/>
  <c r="D387" i="12"/>
  <c r="D388" i="12" s="1"/>
  <c r="E387" i="12"/>
  <c r="O387" i="12"/>
  <c r="D391" i="12"/>
  <c r="E391" i="12"/>
  <c r="O392" i="12"/>
  <c r="P392" i="12"/>
  <c r="Q392" i="12"/>
  <c r="T392" i="12" s="1"/>
  <c r="R392" i="12"/>
  <c r="S392" i="12"/>
  <c r="O393" i="12"/>
  <c r="P393" i="12"/>
  <c r="Q393" i="12"/>
  <c r="T393" i="12" s="1"/>
  <c r="R393" i="12"/>
  <c r="S393" i="12"/>
  <c r="O394" i="12"/>
  <c r="P394" i="12"/>
  <c r="Q394" i="12"/>
  <c r="T394" i="12" s="1"/>
  <c r="R394" i="12"/>
  <c r="S394" i="12"/>
  <c r="O395" i="12"/>
  <c r="P395" i="12"/>
  <c r="Q395" i="12"/>
  <c r="T395" i="12" s="1"/>
  <c r="R395" i="12"/>
  <c r="S395" i="12"/>
  <c r="O396" i="12"/>
  <c r="P396" i="12"/>
  <c r="Q396" i="12"/>
  <c r="T396" i="12" s="1"/>
  <c r="R396" i="12"/>
  <c r="S396" i="12"/>
  <c r="O397" i="12"/>
  <c r="P397" i="12"/>
  <c r="Q397" i="12"/>
  <c r="R397" i="12"/>
  <c r="S397" i="12"/>
  <c r="D401" i="12"/>
  <c r="E401" i="12"/>
  <c r="Q402" i="12"/>
  <c r="R402" i="12"/>
  <c r="S402" i="12"/>
  <c r="T402" i="12"/>
  <c r="Q403" i="12"/>
  <c r="R403" i="12"/>
  <c r="S403" i="12"/>
  <c r="T403" i="12"/>
  <c r="Q404" i="12"/>
  <c r="R404" i="12"/>
  <c r="S404" i="12"/>
  <c r="T404" i="12"/>
  <c r="Q405" i="12"/>
  <c r="R405" i="12"/>
  <c r="S405" i="12"/>
  <c r="T405" i="12"/>
  <c r="Q406" i="12"/>
  <c r="R406" i="12"/>
  <c r="S406" i="12"/>
  <c r="T406" i="12"/>
  <c r="D407" i="12"/>
  <c r="E407" i="12"/>
  <c r="O407" i="12"/>
  <c r="D408" i="12"/>
  <c r="D411" i="12"/>
  <c r="E411" i="12"/>
  <c r="Q412" i="12"/>
  <c r="R412" i="12"/>
  <c r="S412" i="12" s="1"/>
  <c r="T412" i="12"/>
  <c r="Q413" i="12"/>
  <c r="R413" i="12"/>
  <c r="S413" i="12" s="1"/>
  <c r="T413" i="12"/>
  <c r="Q414" i="12"/>
  <c r="R414" i="12"/>
  <c r="S414" i="12" s="1"/>
  <c r="T414" i="12"/>
  <c r="Q415" i="12"/>
  <c r="R415" i="12"/>
  <c r="S415" i="12" s="1"/>
  <c r="T415" i="12"/>
  <c r="Q416" i="12"/>
  <c r="R416" i="12"/>
  <c r="S416" i="12" s="1"/>
  <c r="T416" i="12"/>
  <c r="D417" i="12"/>
  <c r="E417" i="12"/>
  <c r="O417" i="12"/>
  <c r="D418" i="12"/>
  <c r="D421" i="12"/>
  <c r="E421" i="12"/>
  <c r="Q422" i="12"/>
  <c r="R422" i="12"/>
  <c r="S422" i="12" s="1"/>
  <c r="T422" i="12"/>
  <c r="Q423" i="12"/>
  <c r="R423" i="12"/>
  <c r="S423" i="12" s="1"/>
  <c r="T423" i="12"/>
  <c r="Q424" i="12"/>
  <c r="R424" i="12"/>
  <c r="S424" i="12" s="1"/>
  <c r="T424" i="12"/>
  <c r="Q425" i="12"/>
  <c r="R425" i="12"/>
  <c r="S425" i="12" s="1"/>
  <c r="T425" i="12"/>
  <c r="Q426" i="12"/>
  <c r="R426" i="12"/>
  <c r="S426" i="12" s="1"/>
  <c r="T426" i="12"/>
  <c r="D427" i="12"/>
  <c r="E427" i="12"/>
  <c r="O427" i="12"/>
  <c r="D428" i="12"/>
  <c r="C430" i="12"/>
  <c r="D431" i="12"/>
  <c r="D433" i="12"/>
  <c r="E433" i="12"/>
  <c r="Q434" i="12"/>
  <c r="R434" i="12"/>
  <c r="S434" i="12" s="1"/>
  <c r="T434" i="12"/>
  <c r="Q435" i="12"/>
  <c r="R435" i="12"/>
  <c r="S435" i="12" s="1"/>
  <c r="T435" i="12"/>
  <c r="Q436" i="12"/>
  <c r="R436" i="12"/>
  <c r="S436" i="12" s="1"/>
  <c r="T436" i="12"/>
  <c r="Q437" i="12"/>
  <c r="R437" i="12"/>
  <c r="S437" i="12" s="1"/>
  <c r="T437" i="12"/>
  <c r="Q438" i="12"/>
  <c r="R438" i="12"/>
  <c r="S438" i="12" s="1"/>
  <c r="T438" i="12"/>
  <c r="D439" i="12"/>
  <c r="E439" i="12"/>
  <c r="O439" i="12"/>
  <c r="D440" i="12"/>
  <c r="D443" i="12"/>
  <c r="E443" i="12"/>
  <c r="Q444" i="12"/>
  <c r="R444" i="12"/>
  <c r="S444" i="12" s="1"/>
  <c r="T444" i="12"/>
  <c r="Q445" i="12"/>
  <c r="R445" i="12"/>
  <c r="S445" i="12" s="1"/>
  <c r="T445" i="12"/>
  <c r="Q446" i="12"/>
  <c r="R446" i="12"/>
  <c r="S446" i="12" s="1"/>
  <c r="T446" i="12"/>
  <c r="Q447" i="12"/>
  <c r="R447" i="12"/>
  <c r="S447" i="12" s="1"/>
  <c r="T447" i="12"/>
  <c r="Q448" i="12"/>
  <c r="R448" i="12"/>
  <c r="S448" i="12" s="1"/>
  <c r="T448" i="12"/>
  <c r="D449" i="12"/>
  <c r="E449" i="12"/>
  <c r="O449" i="12"/>
  <c r="D450" i="12"/>
  <c r="D453" i="12"/>
  <c r="E453" i="12"/>
  <c r="O454" i="12"/>
  <c r="P454" i="12"/>
  <c r="Q454" i="12"/>
  <c r="R454" i="12"/>
  <c r="S454" i="12" s="1"/>
  <c r="T454" i="12"/>
  <c r="O455" i="12"/>
  <c r="P455" i="12"/>
  <c r="Q455" i="12"/>
  <c r="R455" i="12"/>
  <c r="S455" i="12" s="1"/>
  <c r="T455" i="12"/>
  <c r="O456" i="12"/>
  <c r="P456" i="12"/>
  <c r="Q456" i="12"/>
  <c r="R456" i="12"/>
  <c r="S456" i="12" s="1"/>
  <c r="T456" i="12"/>
  <c r="O457" i="12"/>
  <c r="P457" i="12"/>
  <c r="Q457" i="12"/>
  <c r="R457" i="12"/>
  <c r="S457" i="12" s="1"/>
  <c r="T457" i="12"/>
  <c r="O458" i="12"/>
  <c r="P458" i="12"/>
  <c r="Q458" i="12"/>
  <c r="R458" i="12"/>
  <c r="S458" i="12" s="1"/>
  <c r="T458" i="12"/>
  <c r="O459" i="12"/>
  <c r="P459" i="12"/>
  <c r="Q459" i="12"/>
  <c r="R459" i="12"/>
  <c r="T459" i="12"/>
  <c r="D463" i="12"/>
  <c r="E463" i="12"/>
  <c r="Q464" i="12"/>
  <c r="T464" i="12" s="1"/>
  <c r="R464" i="12"/>
  <c r="S464" i="12"/>
  <c r="Q465" i="12"/>
  <c r="T465" i="12" s="1"/>
  <c r="R465" i="12"/>
  <c r="S465" i="12"/>
  <c r="Q466" i="12"/>
  <c r="T466" i="12" s="1"/>
  <c r="R466" i="12"/>
  <c r="S466" i="12"/>
  <c r="Q467" i="12"/>
  <c r="T467" i="12" s="1"/>
  <c r="R467" i="12"/>
  <c r="S467" i="12"/>
  <c r="Q468" i="12"/>
  <c r="T468" i="12" s="1"/>
  <c r="R468" i="12"/>
  <c r="S468" i="12"/>
  <c r="D469" i="12"/>
  <c r="D470" i="12" s="1"/>
  <c r="E469" i="12"/>
  <c r="O469" i="12"/>
  <c r="D473" i="12"/>
  <c r="E473" i="12"/>
  <c r="Q474" i="12"/>
  <c r="T474" i="12" s="1"/>
  <c r="R474" i="12"/>
  <c r="S474" i="12"/>
  <c r="Q475" i="12"/>
  <c r="T475" i="12" s="1"/>
  <c r="R475" i="12"/>
  <c r="S475" i="12"/>
  <c r="Q476" i="12"/>
  <c r="T476" i="12" s="1"/>
  <c r="R476" i="12"/>
  <c r="S476" i="12"/>
  <c r="Q477" i="12"/>
  <c r="S477" i="12" s="1"/>
  <c r="R477" i="12"/>
  <c r="Q478" i="12"/>
  <c r="T478" i="12" s="1"/>
  <c r="R478" i="12"/>
  <c r="D479" i="12"/>
  <c r="D480" i="12" s="1"/>
  <c r="E479" i="12"/>
  <c r="O479" i="12"/>
  <c r="S212" i="15" l="1"/>
  <c r="E212" i="15" s="1"/>
  <c r="T212" i="15"/>
  <c r="T192" i="15"/>
  <c r="E192" i="15" s="1"/>
  <c r="T182" i="15"/>
  <c r="E182" i="15" s="1"/>
  <c r="T172" i="15"/>
  <c r="T140" i="15"/>
  <c r="E150" i="15"/>
  <c r="S140" i="15"/>
  <c r="D140" i="15" s="1"/>
  <c r="S95" i="15"/>
  <c r="D95" i="15" s="1"/>
  <c r="S172" i="15"/>
  <c r="T120" i="15"/>
  <c r="S120" i="15"/>
  <c r="T130" i="15"/>
  <c r="S130" i="15"/>
  <c r="S75" i="15"/>
  <c r="S13" i="15"/>
  <c r="E13" i="15" s="1"/>
  <c r="T65" i="15"/>
  <c r="T33" i="15"/>
  <c r="S33" i="15"/>
  <c r="T23" i="15"/>
  <c r="E23" i="15" s="1"/>
  <c r="T13" i="15"/>
  <c r="T75" i="15"/>
  <c r="D150" i="15"/>
  <c r="E160" i="15"/>
  <c r="D160" i="15"/>
  <c r="E43" i="15"/>
  <c r="D43" i="15"/>
  <c r="D44" i="15" s="1"/>
  <c r="D202" i="15"/>
  <c r="E202" i="15"/>
  <c r="E120" i="15"/>
  <c r="E172" i="15"/>
  <c r="E105" i="15"/>
  <c r="D105" i="15"/>
  <c r="D106" i="15" s="1"/>
  <c r="E85" i="15"/>
  <c r="D85" i="15"/>
  <c r="S459" i="12"/>
  <c r="T397" i="12"/>
  <c r="D397" i="12" s="1"/>
  <c r="S478" i="12"/>
  <c r="T477" i="12"/>
  <c r="D212" i="15" l="1"/>
  <c r="D192" i="15"/>
  <c r="D193" i="15" s="1"/>
  <c r="D172" i="15"/>
  <c r="D173" i="15" s="1"/>
  <c r="E140" i="15"/>
  <c r="E95" i="15"/>
  <c r="D120" i="15"/>
  <c r="D121" i="15" s="1"/>
  <c r="E130" i="15"/>
  <c r="D130" i="15"/>
  <c r="E75" i="15"/>
  <c r="D86" i="15"/>
  <c r="D151" i="15"/>
  <c r="D13" i="15"/>
  <c r="D14" i="15" s="1"/>
  <c r="D33" i="15"/>
  <c r="E33" i="15"/>
  <c r="D23" i="15"/>
  <c r="D24" i="15" s="1"/>
  <c r="D75" i="15"/>
  <c r="D213" i="15"/>
  <c r="D96" i="15"/>
  <c r="D141" i="15"/>
  <c r="D183" i="15"/>
  <c r="D398" i="12"/>
  <c r="E397" i="12"/>
  <c r="E459" i="12"/>
  <c r="D459" i="12"/>
  <c r="R198" i="12"/>
  <c r="T198" i="12" s="1"/>
  <c r="Q198" i="12"/>
  <c r="S198" i="12" s="1"/>
  <c r="P198" i="12"/>
  <c r="O198" i="12"/>
  <c r="R197" i="12"/>
  <c r="T197" i="12" s="1"/>
  <c r="Q197" i="12"/>
  <c r="S197" i="12" s="1"/>
  <c r="P197" i="12"/>
  <c r="O197" i="12"/>
  <c r="R196" i="12"/>
  <c r="T196" i="12" s="1"/>
  <c r="Q196" i="12"/>
  <c r="S196" i="12" s="1"/>
  <c r="P196" i="12"/>
  <c r="O196" i="12"/>
  <c r="R195" i="12"/>
  <c r="T195" i="12" s="1"/>
  <c r="Q195" i="12"/>
  <c r="S195" i="12" s="1"/>
  <c r="P195" i="12"/>
  <c r="O195" i="12"/>
  <c r="R194" i="12"/>
  <c r="R199" i="12" s="1"/>
  <c r="Q194" i="12"/>
  <c r="Q199" i="12" s="1"/>
  <c r="P194" i="12"/>
  <c r="P199" i="12" s="1"/>
  <c r="O194" i="12"/>
  <c r="O199" i="12" s="1"/>
  <c r="E193" i="12"/>
  <c r="D193" i="12"/>
  <c r="E163" i="12"/>
  <c r="R156" i="12"/>
  <c r="T156" i="12" s="1"/>
  <c r="Q156" i="12"/>
  <c r="S156" i="12" s="1"/>
  <c r="P156" i="12"/>
  <c r="O156" i="12"/>
  <c r="R155" i="12"/>
  <c r="T155" i="12" s="1"/>
  <c r="Q155" i="12"/>
  <c r="S155" i="12" s="1"/>
  <c r="P155" i="12"/>
  <c r="O155" i="12"/>
  <c r="R154" i="12"/>
  <c r="T154" i="12" s="1"/>
  <c r="Q154" i="12"/>
  <c r="S154" i="12" s="1"/>
  <c r="P154" i="12"/>
  <c r="O154" i="12"/>
  <c r="R153" i="12"/>
  <c r="T153" i="12" s="1"/>
  <c r="Q153" i="12"/>
  <c r="S153" i="12" s="1"/>
  <c r="P153" i="12"/>
  <c r="O153" i="12"/>
  <c r="R152" i="12"/>
  <c r="R157" i="12" s="1"/>
  <c r="Q152" i="12"/>
  <c r="Q157" i="12" s="1"/>
  <c r="P152" i="12"/>
  <c r="P157" i="12" s="1"/>
  <c r="O152" i="12"/>
  <c r="O157" i="12" s="1"/>
  <c r="R104" i="12"/>
  <c r="T104" i="12" s="1"/>
  <c r="Q104" i="12"/>
  <c r="S104" i="12" s="1"/>
  <c r="P104" i="12"/>
  <c r="O104" i="12"/>
  <c r="R103" i="12"/>
  <c r="T103" i="12" s="1"/>
  <c r="Q103" i="12"/>
  <c r="S103" i="12" s="1"/>
  <c r="P103" i="12"/>
  <c r="O103" i="12"/>
  <c r="R102" i="12"/>
  <c r="T102" i="12" s="1"/>
  <c r="Q102" i="12"/>
  <c r="S102" i="12" s="1"/>
  <c r="P102" i="12"/>
  <c r="O102" i="12"/>
  <c r="R101" i="12"/>
  <c r="T101" i="12" s="1"/>
  <c r="Q101" i="12"/>
  <c r="S101" i="12" s="1"/>
  <c r="P101" i="12"/>
  <c r="O101" i="12"/>
  <c r="R100" i="12"/>
  <c r="R105" i="12" s="1"/>
  <c r="Q100" i="12"/>
  <c r="Q105" i="12" s="1"/>
  <c r="P100" i="12"/>
  <c r="P105" i="12" s="1"/>
  <c r="O100" i="12"/>
  <c r="O105" i="12" s="1"/>
  <c r="E99" i="12"/>
  <c r="D99" i="12"/>
  <c r="D79" i="12"/>
  <c r="R42" i="12"/>
  <c r="T42" i="12" s="1"/>
  <c r="Q42" i="12"/>
  <c r="S42" i="12" s="1"/>
  <c r="P42" i="12"/>
  <c r="O42" i="12"/>
  <c r="R41" i="12"/>
  <c r="T41" i="12" s="1"/>
  <c r="Q41" i="12"/>
  <c r="S41" i="12" s="1"/>
  <c r="P41" i="12"/>
  <c r="O41" i="12"/>
  <c r="R40" i="12"/>
  <c r="T40" i="12" s="1"/>
  <c r="Q40" i="12"/>
  <c r="S40" i="12" s="1"/>
  <c r="P40" i="12"/>
  <c r="O40" i="12"/>
  <c r="R39" i="12"/>
  <c r="T39" i="12" s="1"/>
  <c r="Q39" i="12"/>
  <c r="S39" i="12" s="1"/>
  <c r="P39" i="12"/>
  <c r="O39" i="12"/>
  <c r="R38" i="12"/>
  <c r="R43" i="12" s="1"/>
  <c r="Q38" i="12"/>
  <c r="Q43" i="12" s="1"/>
  <c r="P38" i="12"/>
  <c r="P43" i="12" s="1"/>
  <c r="O38" i="12"/>
  <c r="O43" i="12" s="1"/>
  <c r="E37" i="12"/>
  <c r="D37" i="12"/>
  <c r="D131" i="15" l="1"/>
  <c r="D76" i="15"/>
  <c r="D34" i="15"/>
  <c r="D460" i="12"/>
  <c r="T38" i="12"/>
  <c r="T43" i="12" s="1"/>
  <c r="S100" i="12"/>
  <c r="S105" i="12" s="1"/>
  <c r="S38" i="12"/>
  <c r="S43" i="12" s="1"/>
  <c r="T100" i="12"/>
  <c r="T105" i="12" s="1"/>
  <c r="T152" i="12"/>
  <c r="T157" i="12" s="1"/>
  <c r="T194" i="12"/>
  <c r="T199" i="12" s="1"/>
  <c r="S152" i="12"/>
  <c r="S157" i="12" s="1"/>
  <c r="S194" i="12"/>
  <c r="S199" i="12" s="1"/>
  <c r="D199" i="12" l="1"/>
  <c r="D200" i="12" s="1"/>
  <c r="E199" i="12"/>
  <c r="D43" i="12"/>
  <c r="D44" i="12" s="1"/>
  <c r="E43" i="12"/>
  <c r="E105" i="12"/>
  <c r="D105" i="12"/>
  <c r="O469" i="3"/>
  <c r="E469" i="3"/>
  <c r="D469" i="3"/>
  <c r="R468" i="3"/>
  <c r="T468" i="3" s="1"/>
  <c r="Q468" i="3"/>
  <c r="S468" i="3" s="1"/>
  <c r="R467" i="3"/>
  <c r="T467" i="3" s="1"/>
  <c r="Q467" i="3"/>
  <c r="S467" i="3" s="1"/>
  <c r="R466" i="3"/>
  <c r="T466" i="3" s="1"/>
  <c r="Q466" i="3"/>
  <c r="S466" i="3" s="1"/>
  <c r="R465" i="3"/>
  <c r="T465" i="3" s="1"/>
  <c r="Q465" i="3"/>
  <c r="S465" i="3" s="1"/>
  <c r="R464" i="3"/>
  <c r="T464" i="3" s="1"/>
  <c r="Q464" i="3"/>
  <c r="S464" i="3" s="1"/>
  <c r="O459" i="3"/>
  <c r="E459" i="3"/>
  <c r="D459" i="3"/>
  <c r="R458" i="3"/>
  <c r="T458" i="3" s="1"/>
  <c r="Q458" i="3"/>
  <c r="S458" i="3" s="1"/>
  <c r="R457" i="3"/>
  <c r="T457" i="3" s="1"/>
  <c r="Q457" i="3"/>
  <c r="S457" i="3" s="1"/>
  <c r="R456" i="3"/>
  <c r="T456" i="3" s="1"/>
  <c r="Q456" i="3"/>
  <c r="S456" i="3" s="1"/>
  <c r="R455" i="3"/>
  <c r="T455" i="3" s="1"/>
  <c r="Q455" i="3"/>
  <c r="S455" i="3" s="1"/>
  <c r="R454" i="3"/>
  <c r="T454" i="3" s="1"/>
  <c r="Q454" i="3"/>
  <c r="S454" i="3" s="1"/>
  <c r="O439" i="3"/>
  <c r="E439" i="3"/>
  <c r="D439" i="3"/>
  <c r="R438" i="3"/>
  <c r="T438" i="3" s="1"/>
  <c r="Q438" i="3"/>
  <c r="S438" i="3" s="1"/>
  <c r="R437" i="3"/>
  <c r="T437" i="3" s="1"/>
  <c r="Q437" i="3"/>
  <c r="S437" i="3" s="1"/>
  <c r="R436" i="3"/>
  <c r="T436" i="3" s="1"/>
  <c r="Q436" i="3"/>
  <c r="S436" i="3" s="1"/>
  <c r="R435" i="3"/>
  <c r="T435" i="3" s="1"/>
  <c r="Q435" i="3"/>
  <c r="S435" i="3" s="1"/>
  <c r="R434" i="3"/>
  <c r="T434" i="3" s="1"/>
  <c r="Q434" i="3"/>
  <c r="S434" i="3" s="1"/>
  <c r="O429" i="3"/>
  <c r="E429" i="3"/>
  <c r="D429" i="3"/>
  <c r="R428" i="3"/>
  <c r="T428" i="3" s="1"/>
  <c r="Q428" i="3"/>
  <c r="S428" i="3" s="1"/>
  <c r="R427" i="3"/>
  <c r="T427" i="3" s="1"/>
  <c r="Q427" i="3"/>
  <c r="S427" i="3" s="1"/>
  <c r="R426" i="3"/>
  <c r="T426" i="3" s="1"/>
  <c r="Q426" i="3"/>
  <c r="S426" i="3" s="1"/>
  <c r="R425" i="3"/>
  <c r="T425" i="3" s="1"/>
  <c r="Q425" i="3"/>
  <c r="S425" i="3" s="1"/>
  <c r="R424" i="3"/>
  <c r="T424" i="3" s="1"/>
  <c r="Q424" i="3"/>
  <c r="S424" i="3" s="1"/>
  <c r="O417" i="3"/>
  <c r="E417" i="3"/>
  <c r="D417" i="3"/>
  <c r="R416" i="3"/>
  <c r="T416" i="3" s="1"/>
  <c r="Q416" i="3"/>
  <c r="S416" i="3" s="1"/>
  <c r="R415" i="3"/>
  <c r="T415" i="3" s="1"/>
  <c r="Q415" i="3"/>
  <c r="S415" i="3" s="1"/>
  <c r="R414" i="3"/>
  <c r="T414" i="3" s="1"/>
  <c r="Q414" i="3"/>
  <c r="S414" i="3" s="1"/>
  <c r="R413" i="3"/>
  <c r="T413" i="3" s="1"/>
  <c r="Q413" i="3"/>
  <c r="S413" i="3" s="1"/>
  <c r="R412" i="3"/>
  <c r="T412" i="3" s="1"/>
  <c r="Q412" i="3"/>
  <c r="S412" i="3" s="1"/>
  <c r="O407" i="3"/>
  <c r="E407" i="3"/>
  <c r="D407" i="3"/>
  <c r="R406" i="3"/>
  <c r="T406" i="3" s="1"/>
  <c r="Q406" i="3"/>
  <c r="S406" i="3" s="1"/>
  <c r="R405" i="3"/>
  <c r="T405" i="3" s="1"/>
  <c r="Q405" i="3"/>
  <c r="S405" i="3" s="1"/>
  <c r="R404" i="3"/>
  <c r="T404" i="3" s="1"/>
  <c r="Q404" i="3"/>
  <c r="S404" i="3" s="1"/>
  <c r="R403" i="3"/>
  <c r="T403" i="3" s="1"/>
  <c r="Q403" i="3"/>
  <c r="S403" i="3" s="1"/>
  <c r="R402" i="3"/>
  <c r="T402" i="3" s="1"/>
  <c r="Q402" i="3"/>
  <c r="S402" i="3" s="1"/>
  <c r="O397" i="3"/>
  <c r="E397" i="3"/>
  <c r="D397" i="3"/>
  <c r="S396" i="3"/>
  <c r="R396" i="3"/>
  <c r="T396" i="3" s="1"/>
  <c r="Q396" i="3"/>
  <c r="R395" i="3"/>
  <c r="T395" i="3" s="1"/>
  <c r="Q395" i="3"/>
  <c r="S395" i="3" s="1"/>
  <c r="R394" i="3"/>
  <c r="T394" i="3" s="1"/>
  <c r="Q394" i="3"/>
  <c r="S394" i="3" s="1"/>
  <c r="R393" i="3"/>
  <c r="T393" i="3" s="1"/>
  <c r="Q393" i="3"/>
  <c r="S393" i="3" s="1"/>
  <c r="R392" i="3"/>
  <c r="T392" i="3" s="1"/>
  <c r="Q392" i="3"/>
  <c r="S392" i="3" s="1"/>
  <c r="O377" i="3"/>
  <c r="E377" i="3"/>
  <c r="D377" i="3"/>
  <c r="R376" i="3"/>
  <c r="T376" i="3" s="1"/>
  <c r="Q376" i="3"/>
  <c r="S376" i="3" s="1"/>
  <c r="R375" i="3"/>
  <c r="T375" i="3" s="1"/>
  <c r="Q375" i="3"/>
  <c r="S375" i="3" s="1"/>
  <c r="R374" i="3"/>
  <c r="T374" i="3" s="1"/>
  <c r="Q374" i="3"/>
  <c r="S374" i="3" s="1"/>
  <c r="R373" i="3"/>
  <c r="T373" i="3" s="1"/>
  <c r="Q373" i="3"/>
  <c r="S373" i="3" s="1"/>
  <c r="R372" i="3"/>
  <c r="T372" i="3" s="1"/>
  <c r="Q372" i="3"/>
  <c r="S372" i="3" s="1"/>
  <c r="O365" i="3"/>
  <c r="E365" i="3"/>
  <c r="D365" i="3"/>
  <c r="R364" i="3"/>
  <c r="T364" i="3" s="1"/>
  <c r="Q364" i="3"/>
  <c r="S364" i="3" s="1"/>
  <c r="R363" i="3"/>
  <c r="T363" i="3" s="1"/>
  <c r="Q363" i="3"/>
  <c r="S363" i="3" s="1"/>
  <c r="R362" i="3"/>
  <c r="T362" i="3" s="1"/>
  <c r="Q362" i="3"/>
  <c r="S362" i="3" s="1"/>
  <c r="R361" i="3"/>
  <c r="T361" i="3" s="1"/>
  <c r="Q361" i="3"/>
  <c r="S361" i="3" s="1"/>
  <c r="R360" i="3"/>
  <c r="T360" i="3" s="1"/>
  <c r="Q360" i="3"/>
  <c r="S360" i="3" s="1"/>
  <c r="O355" i="3"/>
  <c r="E355" i="3"/>
  <c r="D355" i="3"/>
  <c r="R354" i="3"/>
  <c r="T354" i="3" s="1"/>
  <c r="Q354" i="3"/>
  <c r="S354" i="3" s="1"/>
  <c r="R353" i="3"/>
  <c r="T353" i="3" s="1"/>
  <c r="Q353" i="3"/>
  <c r="S353" i="3" s="1"/>
  <c r="R352" i="3"/>
  <c r="T352" i="3" s="1"/>
  <c r="Q352" i="3"/>
  <c r="S352" i="3" s="1"/>
  <c r="R351" i="3"/>
  <c r="T351" i="3" s="1"/>
  <c r="Q351" i="3"/>
  <c r="S351" i="3" s="1"/>
  <c r="R350" i="3"/>
  <c r="T350" i="3" s="1"/>
  <c r="Q350" i="3"/>
  <c r="S350" i="3" s="1"/>
  <c r="O345" i="3"/>
  <c r="E345" i="3"/>
  <c r="D345" i="3"/>
  <c r="R344" i="3"/>
  <c r="T344" i="3" s="1"/>
  <c r="Q344" i="3"/>
  <c r="S344" i="3" s="1"/>
  <c r="R343" i="3"/>
  <c r="T343" i="3" s="1"/>
  <c r="Q343" i="3"/>
  <c r="S343" i="3" s="1"/>
  <c r="R342" i="3"/>
  <c r="T342" i="3" s="1"/>
  <c r="Q342" i="3"/>
  <c r="S342" i="3" s="1"/>
  <c r="R341" i="3"/>
  <c r="T341" i="3" s="1"/>
  <c r="Q341" i="3"/>
  <c r="S341" i="3" s="1"/>
  <c r="R340" i="3"/>
  <c r="T340" i="3" s="1"/>
  <c r="Q340" i="3"/>
  <c r="S340" i="3" s="1"/>
  <c r="O335" i="3"/>
  <c r="E335" i="3"/>
  <c r="D335" i="3"/>
  <c r="R334" i="3"/>
  <c r="T334" i="3" s="1"/>
  <c r="Q334" i="3"/>
  <c r="S334" i="3" s="1"/>
  <c r="R333" i="3"/>
  <c r="T333" i="3" s="1"/>
  <c r="Q333" i="3"/>
  <c r="S333" i="3" s="1"/>
  <c r="R332" i="3"/>
  <c r="T332" i="3" s="1"/>
  <c r="Q332" i="3"/>
  <c r="S332" i="3" s="1"/>
  <c r="R331" i="3"/>
  <c r="T331" i="3" s="1"/>
  <c r="Q331" i="3"/>
  <c r="S331" i="3" s="1"/>
  <c r="R330" i="3"/>
  <c r="T330" i="3" s="1"/>
  <c r="Q330" i="3"/>
  <c r="S330" i="3" s="1"/>
  <c r="O313" i="3"/>
  <c r="E313" i="3"/>
  <c r="D313" i="3"/>
  <c r="R312" i="3"/>
  <c r="T312" i="3" s="1"/>
  <c r="Q312" i="3"/>
  <c r="S312" i="3" s="1"/>
  <c r="R311" i="3"/>
  <c r="T311" i="3" s="1"/>
  <c r="Q311" i="3"/>
  <c r="S311" i="3" s="1"/>
  <c r="R310" i="3"/>
  <c r="T310" i="3" s="1"/>
  <c r="Q310" i="3"/>
  <c r="S310" i="3" s="1"/>
  <c r="R309" i="3"/>
  <c r="T309" i="3" s="1"/>
  <c r="Q309" i="3"/>
  <c r="S309" i="3" s="1"/>
  <c r="R308" i="3"/>
  <c r="T308" i="3" s="1"/>
  <c r="Q308" i="3"/>
  <c r="S308" i="3" s="1"/>
  <c r="O303" i="3"/>
  <c r="E303" i="3"/>
  <c r="D303" i="3"/>
  <c r="R302" i="3"/>
  <c r="T302" i="3" s="1"/>
  <c r="Q302" i="3"/>
  <c r="S302" i="3" s="1"/>
  <c r="R301" i="3"/>
  <c r="T301" i="3" s="1"/>
  <c r="Q301" i="3"/>
  <c r="S301" i="3" s="1"/>
  <c r="R300" i="3"/>
  <c r="T300" i="3" s="1"/>
  <c r="Q300" i="3"/>
  <c r="S300" i="3" s="1"/>
  <c r="R299" i="3"/>
  <c r="T299" i="3" s="1"/>
  <c r="Q299" i="3"/>
  <c r="S299" i="3" s="1"/>
  <c r="R298" i="3"/>
  <c r="T298" i="3" s="1"/>
  <c r="Q298" i="3"/>
  <c r="S298" i="3" s="1"/>
  <c r="O293" i="3"/>
  <c r="E293" i="3"/>
  <c r="D293" i="3"/>
  <c r="R292" i="3"/>
  <c r="T292" i="3" s="1"/>
  <c r="Q292" i="3"/>
  <c r="S292" i="3" s="1"/>
  <c r="R291" i="3"/>
  <c r="T291" i="3" s="1"/>
  <c r="Q291" i="3"/>
  <c r="S291" i="3" s="1"/>
  <c r="R290" i="3"/>
  <c r="T290" i="3" s="1"/>
  <c r="Q290" i="3"/>
  <c r="S290" i="3" s="1"/>
  <c r="R289" i="3"/>
  <c r="T289" i="3" s="1"/>
  <c r="Q289" i="3"/>
  <c r="S289" i="3" s="1"/>
  <c r="R288" i="3"/>
  <c r="T288" i="3" s="1"/>
  <c r="Q288" i="3"/>
  <c r="S288" i="3" s="1"/>
  <c r="O273" i="3"/>
  <c r="E273" i="3"/>
  <c r="D273" i="3"/>
  <c r="R272" i="3"/>
  <c r="T272" i="3" s="1"/>
  <c r="Q272" i="3"/>
  <c r="S272" i="3" s="1"/>
  <c r="R271" i="3"/>
  <c r="T271" i="3" s="1"/>
  <c r="Q271" i="3"/>
  <c r="S271" i="3" s="1"/>
  <c r="R270" i="3"/>
  <c r="T270" i="3" s="1"/>
  <c r="Q270" i="3"/>
  <c r="S270" i="3" s="1"/>
  <c r="R269" i="3"/>
  <c r="T269" i="3" s="1"/>
  <c r="Q269" i="3"/>
  <c r="S269" i="3" s="1"/>
  <c r="R268" i="3"/>
  <c r="T268" i="3" s="1"/>
  <c r="Q268" i="3"/>
  <c r="S268" i="3" s="1"/>
  <c r="O261" i="3"/>
  <c r="E261" i="3"/>
  <c r="D261" i="3"/>
  <c r="R260" i="3"/>
  <c r="T260" i="3" s="1"/>
  <c r="Q260" i="3"/>
  <c r="S260" i="3" s="1"/>
  <c r="R259" i="3"/>
  <c r="T259" i="3" s="1"/>
  <c r="Q259" i="3"/>
  <c r="S259" i="3" s="1"/>
  <c r="R258" i="3"/>
  <c r="T258" i="3" s="1"/>
  <c r="Q258" i="3"/>
  <c r="S258" i="3" s="1"/>
  <c r="R257" i="3"/>
  <c r="T257" i="3" s="1"/>
  <c r="Q257" i="3"/>
  <c r="S257" i="3" s="1"/>
  <c r="R256" i="3"/>
  <c r="T256" i="3" s="1"/>
  <c r="Q256" i="3"/>
  <c r="S256" i="3" s="1"/>
  <c r="O251" i="3"/>
  <c r="E251" i="3"/>
  <c r="D251" i="3"/>
  <c r="R250" i="3"/>
  <c r="T250" i="3" s="1"/>
  <c r="Q250" i="3"/>
  <c r="S250" i="3" s="1"/>
  <c r="R249" i="3"/>
  <c r="T249" i="3" s="1"/>
  <c r="Q249" i="3"/>
  <c r="S249" i="3" s="1"/>
  <c r="R248" i="3"/>
  <c r="T248" i="3" s="1"/>
  <c r="Q248" i="3"/>
  <c r="S248" i="3" s="1"/>
  <c r="R247" i="3"/>
  <c r="T247" i="3" s="1"/>
  <c r="Q247" i="3"/>
  <c r="S247" i="3" s="1"/>
  <c r="R246" i="3"/>
  <c r="T246" i="3" s="1"/>
  <c r="Q246" i="3"/>
  <c r="S246" i="3" s="1"/>
  <c r="O231" i="3"/>
  <c r="E231" i="3"/>
  <c r="D231" i="3"/>
  <c r="R230" i="3"/>
  <c r="T230" i="3" s="1"/>
  <c r="Q230" i="3"/>
  <c r="S230" i="3" s="1"/>
  <c r="R229" i="3"/>
  <c r="T229" i="3" s="1"/>
  <c r="Q229" i="3"/>
  <c r="S229" i="3" s="1"/>
  <c r="R228" i="3"/>
  <c r="T228" i="3" s="1"/>
  <c r="Q228" i="3"/>
  <c r="S228" i="3" s="1"/>
  <c r="R227" i="3"/>
  <c r="T227" i="3" s="1"/>
  <c r="Q227" i="3"/>
  <c r="S227" i="3" s="1"/>
  <c r="R226" i="3"/>
  <c r="T226" i="3" s="1"/>
  <c r="Q226" i="3"/>
  <c r="S226" i="3" s="1"/>
  <c r="O221" i="3"/>
  <c r="E221" i="3"/>
  <c r="D221" i="3"/>
  <c r="R220" i="3"/>
  <c r="T220" i="3" s="1"/>
  <c r="Q220" i="3"/>
  <c r="S220" i="3" s="1"/>
  <c r="R219" i="3"/>
  <c r="T219" i="3" s="1"/>
  <c r="Q219" i="3"/>
  <c r="S219" i="3" s="1"/>
  <c r="R218" i="3"/>
  <c r="T218" i="3" s="1"/>
  <c r="Q218" i="3"/>
  <c r="S218" i="3" s="1"/>
  <c r="R217" i="3"/>
  <c r="T217" i="3" s="1"/>
  <c r="Q217" i="3"/>
  <c r="S217" i="3" s="1"/>
  <c r="R216" i="3"/>
  <c r="T216" i="3" s="1"/>
  <c r="Q216" i="3"/>
  <c r="S216" i="3" s="1"/>
  <c r="D423" i="3"/>
  <c r="D106" i="12" l="1"/>
  <c r="A22" i="6" l="1"/>
  <c r="A15" i="6"/>
  <c r="A8" i="6"/>
  <c r="C23" i="6" l="1"/>
  <c r="B23" i="6"/>
  <c r="D22" i="6"/>
  <c r="C22" i="6"/>
  <c r="B22" i="6"/>
  <c r="C16" i="6"/>
  <c r="B16" i="6"/>
  <c r="D15" i="6"/>
  <c r="C15" i="6"/>
  <c r="B15" i="6"/>
  <c r="C9" i="6"/>
  <c r="B9" i="6"/>
  <c r="D8" i="6"/>
  <c r="C8" i="6"/>
  <c r="B8" i="6"/>
  <c r="C2" i="6"/>
  <c r="B2" i="6"/>
  <c r="D1" i="6"/>
  <c r="C9" i="5" l="1"/>
  <c r="C11" i="5" s="1"/>
  <c r="C8" i="5"/>
  <c r="B11" i="5" s="1"/>
  <c r="A504" i="3" l="1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481" i="3"/>
  <c r="B481" i="3"/>
  <c r="C481" i="3"/>
  <c r="A482" i="3"/>
  <c r="B482" i="3"/>
  <c r="C482" i="3"/>
  <c r="A483" i="3"/>
  <c r="B483" i="3"/>
  <c r="C483" i="3"/>
  <c r="A484" i="3"/>
  <c r="B484" i="3"/>
  <c r="C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477" i="3"/>
  <c r="B477" i="3"/>
  <c r="A478" i="3"/>
  <c r="B478" i="3"/>
  <c r="A479" i="3"/>
  <c r="B479" i="3"/>
  <c r="A480" i="3"/>
  <c r="B480" i="3"/>
  <c r="A476" i="3"/>
  <c r="B476" i="3"/>
  <c r="B475" i="3"/>
  <c r="A475" i="3"/>
  <c r="E463" i="3"/>
  <c r="D463" i="3"/>
  <c r="E453" i="3"/>
  <c r="D453" i="3"/>
  <c r="R448" i="3"/>
  <c r="Q448" i="3"/>
  <c r="P448" i="3"/>
  <c r="O448" i="3"/>
  <c r="R447" i="3"/>
  <c r="Q447" i="3"/>
  <c r="P447" i="3"/>
  <c r="O447" i="3"/>
  <c r="R446" i="3"/>
  <c r="Q446" i="3"/>
  <c r="P446" i="3"/>
  <c r="O446" i="3"/>
  <c r="R445" i="3"/>
  <c r="Q445" i="3"/>
  <c r="P445" i="3"/>
  <c r="O445" i="3"/>
  <c r="R444" i="3"/>
  <c r="Q444" i="3"/>
  <c r="P444" i="3"/>
  <c r="O444" i="3"/>
  <c r="E443" i="3"/>
  <c r="D443" i="3"/>
  <c r="E433" i="3"/>
  <c r="D433" i="3"/>
  <c r="E423" i="3"/>
  <c r="D421" i="3"/>
  <c r="C420" i="3"/>
  <c r="E411" i="3"/>
  <c r="D411" i="3"/>
  <c r="E401" i="3"/>
  <c r="D401" i="3"/>
  <c r="E391" i="3"/>
  <c r="D391" i="3"/>
  <c r="R386" i="3"/>
  <c r="Q386" i="3"/>
  <c r="P386" i="3"/>
  <c r="O386" i="3"/>
  <c r="R385" i="3"/>
  <c r="Q385" i="3"/>
  <c r="P385" i="3"/>
  <c r="O385" i="3"/>
  <c r="R384" i="3"/>
  <c r="Q384" i="3"/>
  <c r="P384" i="3"/>
  <c r="O384" i="3"/>
  <c r="R383" i="3"/>
  <c r="Q383" i="3"/>
  <c r="P383" i="3"/>
  <c r="O383" i="3"/>
  <c r="R382" i="3"/>
  <c r="Q382" i="3"/>
  <c r="P382" i="3"/>
  <c r="O382" i="3"/>
  <c r="E381" i="3"/>
  <c r="D381" i="3"/>
  <c r="E371" i="3"/>
  <c r="D371" i="3"/>
  <c r="D369" i="3"/>
  <c r="C368" i="3"/>
  <c r="E359" i="3"/>
  <c r="D359" i="3"/>
  <c r="E349" i="3"/>
  <c r="D349" i="3"/>
  <c r="E339" i="3"/>
  <c r="D339" i="3"/>
  <c r="E329" i="3"/>
  <c r="D329" i="3"/>
  <c r="R324" i="3"/>
  <c r="Q324" i="3"/>
  <c r="P324" i="3"/>
  <c r="O324" i="3"/>
  <c r="R323" i="3"/>
  <c r="Q323" i="3"/>
  <c r="P323" i="3"/>
  <c r="O323" i="3"/>
  <c r="R322" i="3"/>
  <c r="Q322" i="3"/>
  <c r="P322" i="3"/>
  <c r="O322" i="3"/>
  <c r="R321" i="3"/>
  <c r="Q321" i="3"/>
  <c r="P321" i="3"/>
  <c r="O321" i="3"/>
  <c r="R320" i="3"/>
  <c r="Q320" i="3"/>
  <c r="P320" i="3"/>
  <c r="O320" i="3"/>
  <c r="E319" i="3"/>
  <c r="D319" i="3"/>
  <c r="D317" i="3"/>
  <c r="C316" i="3"/>
  <c r="E307" i="3"/>
  <c r="E504" i="3" s="1"/>
  <c r="D307" i="3"/>
  <c r="D504" i="3" s="1"/>
  <c r="E297" i="3"/>
  <c r="D297" i="3"/>
  <c r="O502" i="3"/>
  <c r="E287" i="3"/>
  <c r="D287" i="3"/>
  <c r="D502" i="3" s="1"/>
  <c r="R282" i="3"/>
  <c r="Q282" i="3"/>
  <c r="P282" i="3"/>
  <c r="O282" i="3"/>
  <c r="R281" i="3"/>
  <c r="Q281" i="3"/>
  <c r="P281" i="3"/>
  <c r="O281" i="3"/>
  <c r="R280" i="3"/>
  <c r="Q280" i="3"/>
  <c r="P280" i="3"/>
  <c r="O280" i="3"/>
  <c r="R279" i="3"/>
  <c r="Q279" i="3"/>
  <c r="P279" i="3"/>
  <c r="O279" i="3"/>
  <c r="R278" i="3"/>
  <c r="Q278" i="3"/>
  <c r="P278" i="3"/>
  <c r="O278" i="3"/>
  <c r="E277" i="3"/>
  <c r="D277" i="3"/>
  <c r="E267" i="3"/>
  <c r="D267" i="3"/>
  <c r="D265" i="3"/>
  <c r="C264" i="3"/>
  <c r="D213" i="3"/>
  <c r="C212" i="3"/>
  <c r="E255" i="3"/>
  <c r="D255" i="3"/>
  <c r="E245" i="3"/>
  <c r="D245" i="3"/>
  <c r="R240" i="3"/>
  <c r="Q240" i="3"/>
  <c r="P240" i="3"/>
  <c r="O240" i="3"/>
  <c r="R239" i="3"/>
  <c r="Q239" i="3"/>
  <c r="P239" i="3"/>
  <c r="O239" i="3"/>
  <c r="R238" i="3"/>
  <c r="Q238" i="3"/>
  <c r="P238" i="3"/>
  <c r="O238" i="3"/>
  <c r="R237" i="3"/>
  <c r="Q237" i="3"/>
  <c r="P237" i="3"/>
  <c r="O237" i="3"/>
  <c r="R236" i="3"/>
  <c r="Q236" i="3"/>
  <c r="P236" i="3"/>
  <c r="O236" i="3"/>
  <c r="E235" i="3"/>
  <c r="D235" i="3"/>
  <c r="E225" i="3"/>
  <c r="D225" i="3"/>
  <c r="E215" i="3"/>
  <c r="D215" i="3"/>
  <c r="R208" i="3"/>
  <c r="Q208" i="3"/>
  <c r="P208" i="3"/>
  <c r="O208" i="3"/>
  <c r="R207" i="3"/>
  <c r="Q207" i="3"/>
  <c r="P207" i="3"/>
  <c r="O207" i="3"/>
  <c r="R206" i="3"/>
  <c r="Q206" i="3"/>
  <c r="P206" i="3"/>
  <c r="O206" i="3"/>
  <c r="R205" i="3"/>
  <c r="Q205" i="3"/>
  <c r="P205" i="3"/>
  <c r="O205" i="3"/>
  <c r="R204" i="3"/>
  <c r="Q204" i="3"/>
  <c r="P204" i="3"/>
  <c r="O204" i="3"/>
  <c r="E203" i="3"/>
  <c r="D203" i="3"/>
  <c r="R198" i="3"/>
  <c r="Q198" i="3"/>
  <c r="P198" i="3"/>
  <c r="O198" i="3"/>
  <c r="R197" i="3"/>
  <c r="Q197" i="3"/>
  <c r="P197" i="3"/>
  <c r="O197" i="3"/>
  <c r="R196" i="3"/>
  <c r="Q196" i="3"/>
  <c r="P196" i="3"/>
  <c r="O196" i="3"/>
  <c r="R195" i="3"/>
  <c r="Q195" i="3"/>
  <c r="P195" i="3"/>
  <c r="O195" i="3"/>
  <c r="R194" i="3"/>
  <c r="Q194" i="3"/>
  <c r="P194" i="3"/>
  <c r="O194" i="3"/>
  <c r="E193" i="3"/>
  <c r="D193" i="3"/>
  <c r="R188" i="3"/>
  <c r="Q188" i="3"/>
  <c r="P188" i="3"/>
  <c r="O188" i="3"/>
  <c r="R187" i="3"/>
  <c r="Q187" i="3"/>
  <c r="P187" i="3"/>
  <c r="O187" i="3"/>
  <c r="R186" i="3"/>
  <c r="Q186" i="3"/>
  <c r="P186" i="3"/>
  <c r="O186" i="3"/>
  <c r="R185" i="3"/>
  <c r="Q185" i="3"/>
  <c r="P185" i="3"/>
  <c r="O185" i="3"/>
  <c r="R184" i="3"/>
  <c r="Q184" i="3"/>
  <c r="P184" i="3"/>
  <c r="O184" i="3"/>
  <c r="E183" i="3"/>
  <c r="D183" i="3"/>
  <c r="R178" i="3"/>
  <c r="Q178" i="3"/>
  <c r="P178" i="3"/>
  <c r="O178" i="3"/>
  <c r="R177" i="3"/>
  <c r="Q177" i="3"/>
  <c r="P177" i="3"/>
  <c r="O177" i="3"/>
  <c r="R176" i="3"/>
  <c r="Q176" i="3"/>
  <c r="P176" i="3"/>
  <c r="O176" i="3"/>
  <c r="R175" i="3"/>
  <c r="Q175" i="3"/>
  <c r="P175" i="3"/>
  <c r="O175" i="3"/>
  <c r="R174" i="3"/>
  <c r="Q174" i="3"/>
  <c r="P174" i="3"/>
  <c r="O174" i="3"/>
  <c r="E173" i="3"/>
  <c r="D173" i="3"/>
  <c r="R168" i="3"/>
  <c r="Q168" i="3"/>
  <c r="P168" i="3"/>
  <c r="O168" i="3"/>
  <c r="R167" i="3"/>
  <c r="Q167" i="3"/>
  <c r="P167" i="3"/>
  <c r="O167" i="3"/>
  <c r="R166" i="3"/>
  <c r="Q166" i="3"/>
  <c r="P166" i="3"/>
  <c r="O166" i="3"/>
  <c r="R165" i="3"/>
  <c r="Q165" i="3"/>
  <c r="P165" i="3"/>
  <c r="O165" i="3"/>
  <c r="R164" i="3"/>
  <c r="Q164" i="3"/>
  <c r="P164" i="3"/>
  <c r="O164" i="3"/>
  <c r="E163" i="3"/>
  <c r="D163" i="3"/>
  <c r="D161" i="3"/>
  <c r="C160" i="3"/>
  <c r="R156" i="3"/>
  <c r="Q156" i="3"/>
  <c r="P156" i="3"/>
  <c r="O156" i="3"/>
  <c r="R155" i="3"/>
  <c r="Q155" i="3"/>
  <c r="P155" i="3"/>
  <c r="O155" i="3"/>
  <c r="R154" i="3"/>
  <c r="Q154" i="3"/>
  <c r="P154" i="3"/>
  <c r="O154" i="3"/>
  <c r="R153" i="3"/>
  <c r="Q153" i="3"/>
  <c r="P153" i="3"/>
  <c r="O153" i="3"/>
  <c r="R152" i="3"/>
  <c r="Q152" i="3"/>
  <c r="P152" i="3"/>
  <c r="O152" i="3"/>
  <c r="E151" i="3"/>
  <c r="D151" i="3"/>
  <c r="R146" i="3"/>
  <c r="Q146" i="3"/>
  <c r="P146" i="3"/>
  <c r="O146" i="3"/>
  <c r="R145" i="3"/>
  <c r="Q145" i="3"/>
  <c r="P145" i="3"/>
  <c r="O145" i="3"/>
  <c r="R144" i="3"/>
  <c r="Q144" i="3"/>
  <c r="P144" i="3"/>
  <c r="O144" i="3"/>
  <c r="R143" i="3"/>
  <c r="Q143" i="3"/>
  <c r="P143" i="3"/>
  <c r="O143" i="3"/>
  <c r="R142" i="3"/>
  <c r="Q142" i="3"/>
  <c r="P142" i="3"/>
  <c r="O142" i="3"/>
  <c r="E141" i="3"/>
  <c r="D141" i="3"/>
  <c r="R136" i="3"/>
  <c r="Q136" i="3"/>
  <c r="P136" i="3"/>
  <c r="O136" i="3"/>
  <c r="R135" i="3"/>
  <c r="Q135" i="3"/>
  <c r="P135" i="3"/>
  <c r="O135" i="3"/>
  <c r="R134" i="3"/>
  <c r="Q134" i="3"/>
  <c r="P134" i="3"/>
  <c r="O134" i="3"/>
  <c r="R133" i="3"/>
  <c r="Q133" i="3"/>
  <c r="P133" i="3"/>
  <c r="O133" i="3"/>
  <c r="R132" i="3"/>
  <c r="Q132" i="3"/>
  <c r="P132" i="3"/>
  <c r="O132" i="3"/>
  <c r="E131" i="3"/>
  <c r="D131" i="3"/>
  <c r="R126" i="3"/>
  <c r="Q126" i="3"/>
  <c r="P126" i="3"/>
  <c r="O126" i="3"/>
  <c r="R125" i="3"/>
  <c r="Q125" i="3"/>
  <c r="P125" i="3"/>
  <c r="O125" i="3"/>
  <c r="R124" i="3"/>
  <c r="Q124" i="3"/>
  <c r="P124" i="3"/>
  <c r="O124" i="3"/>
  <c r="R123" i="3"/>
  <c r="Q123" i="3"/>
  <c r="P123" i="3"/>
  <c r="O123" i="3"/>
  <c r="R122" i="3"/>
  <c r="Q122" i="3"/>
  <c r="P122" i="3"/>
  <c r="O122" i="3"/>
  <c r="E121" i="3"/>
  <c r="D121" i="3"/>
  <c r="R116" i="3"/>
  <c r="Q116" i="3"/>
  <c r="P116" i="3"/>
  <c r="O116" i="3"/>
  <c r="R115" i="3"/>
  <c r="Q115" i="3"/>
  <c r="P115" i="3"/>
  <c r="O115" i="3"/>
  <c r="R114" i="3"/>
  <c r="Q114" i="3"/>
  <c r="P114" i="3"/>
  <c r="O114" i="3"/>
  <c r="R113" i="3"/>
  <c r="Q113" i="3"/>
  <c r="P113" i="3"/>
  <c r="O113" i="3"/>
  <c r="R112" i="3"/>
  <c r="Q112" i="3"/>
  <c r="P112" i="3"/>
  <c r="O112" i="3"/>
  <c r="E111" i="3"/>
  <c r="D111" i="3"/>
  <c r="D109" i="3"/>
  <c r="C108" i="3"/>
  <c r="R104" i="3"/>
  <c r="Q104" i="3"/>
  <c r="P104" i="3"/>
  <c r="O104" i="3"/>
  <c r="R103" i="3"/>
  <c r="Q103" i="3"/>
  <c r="P103" i="3"/>
  <c r="O103" i="3"/>
  <c r="R102" i="3"/>
  <c r="Q102" i="3"/>
  <c r="P102" i="3"/>
  <c r="O102" i="3"/>
  <c r="R101" i="3"/>
  <c r="Q101" i="3"/>
  <c r="P101" i="3"/>
  <c r="O101" i="3"/>
  <c r="R100" i="3"/>
  <c r="Q100" i="3"/>
  <c r="P100" i="3"/>
  <c r="O100" i="3"/>
  <c r="E99" i="3"/>
  <c r="D99" i="3"/>
  <c r="R94" i="3"/>
  <c r="Q94" i="3"/>
  <c r="P94" i="3"/>
  <c r="O94" i="3"/>
  <c r="R93" i="3"/>
  <c r="Q93" i="3"/>
  <c r="P93" i="3"/>
  <c r="O93" i="3"/>
  <c r="R92" i="3"/>
  <c r="Q92" i="3"/>
  <c r="P92" i="3"/>
  <c r="O92" i="3"/>
  <c r="R91" i="3"/>
  <c r="Q91" i="3"/>
  <c r="P91" i="3"/>
  <c r="O91" i="3"/>
  <c r="R90" i="3"/>
  <c r="Q90" i="3"/>
  <c r="P90" i="3"/>
  <c r="O90" i="3"/>
  <c r="E89" i="3"/>
  <c r="D89" i="3"/>
  <c r="R84" i="3"/>
  <c r="Q84" i="3"/>
  <c r="P84" i="3"/>
  <c r="O84" i="3"/>
  <c r="R83" i="3"/>
  <c r="Q83" i="3"/>
  <c r="P83" i="3"/>
  <c r="O83" i="3"/>
  <c r="R82" i="3"/>
  <c r="Q82" i="3"/>
  <c r="P82" i="3"/>
  <c r="O82" i="3"/>
  <c r="R81" i="3"/>
  <c r="Q81" i="3"/>
  <c r="P81" i="3"/>
  <c r="O81" i="3"/>
  <c r="R80" i="3"/>
  <c r="Q80" i="3"/>
  <c r="P80" i="3"/>
  <c r="O80" i="3"/>
  <c r="E79" i="3"/>
  <c r="D79" i="3"/>
  <c r="R74" i="3"/>
  <c r="Q74" i="3"/>
  <c r="P74" i="3"/>
  <c r="O74" i="3"/>
  <c r="R73" i="3"/>
  <c r="Q73" i="3"/>
  <c r="P73" i="3"/>
  <c r="O73" i="3"/>
  <c r="R72" i="3"/>
  <c r="Q72" i="3"/>
  <c r="P72" i="3"/>
  <c r="O72" i="3"/>
  <c r="R71" i="3"/>
  <c r="Q71" i="3"/>
  <c r="P71" i="3"/>
  <c r="O71" i="3"/>
  <c r="R70" i="3"/>
  <c r="Q70" i="3"/>
  <c r="P70" i="3"/>
  <c r="O70" i="3"/>
  <c r="E69" i="3"/>
  <c r="E481" i="3" s="1"/>
  <c r="D69" i="3"/>
  <c r="D481" i="3" s="1"/>
  <c r="R64" i="3"/>
  <c r="Q64" i="3"/>
  <c r="P64" i="3"/>
  <c r="O64" i="3"/>
  <c r="R63" i="3"/>
  <c r="Q63" i="3"/>
  <c r="P63" i="3"/>
  <c r="O63" i="3"/>
  <c r="R62" i="3"/>
  <c r="Q62" i="3"/>
  <c r="P62" i="3"/>
  <c r="O62" i="3"/>
  <c r="R61" i="3"/>
  <c r="Q61" i="3"/>
  <c r="P61" i="3"/>
  <c r="O61" i="3"/>
  <c r="R60" i="3"/>
  <c r="Q60" i="3"/>
  <c r="P60" i="3"/>
  <c r="O60" i="3"/>
  <c r="E59" i="3"/>
  <c r="E480" i="3" s="1"/>
  <c r="D59" i="3"/>
  <c r="D480" i="3" s="1"/>
  <c r="D57" i="3"/>
  <c r="C56" i="3"/>
  <c r="C4" i="3"/>
  <c r="D5" i="3"/>
  <c r="R52" i="3"/>
  <c r="Q52" i="3"/>
  <c r="P52" i="3"/>
  <c r="O52" i="3"/>
  <c r="R51" i="3"/>
  <c r="Q51" i="3"/>
  <c r="P51" i="3"/>
  <c r="O51" i="3"/>
  <c r="R50" i="3"/>
  <c r="Q50" i="3"/>
  <c r="P50" i="3"/>
  <c r="O50" i="3"/>
  <c r="R49" i="3"/>
  <c r="Q49" i="3"/>
  <c r="P49" i="3"/>
  <c r="O49" i="3"/>
  <c r="R48" i="3"/>
  <c r="Q48" i="3"/>
  <c r="P48" i="3"/>
  <c r="O48" i="3"/>
  <c r="E47" i="3"/>
  <c r="E479" i="3" s="1"/>
  <c r="D47" i="3"/>
  <c r="R42" i="3"/>
  <c r="Q42" i="3"/>
  <c r="P42" i="3"/>
  <c r="O42" i="3"/>
  <c r="R41" i="3"/>
  <c r="Q41" i="3"/>
  <c r="P41" i="3"/>
  <c r="O41" i="3"/>
  <c r="R40" i="3"/>
  <c r="Q40" i="3"/>
  <c r="P40" i="3"/>
  <c r="O40" i="3"/>
  <c r="R39" i="3"/>
  <c r="Q39" i="3"/>
  <c r="P39" i="3"/>
  <c r="O39" i="3"/>
  <c r="R38" i="3"/>
  <c r="Q38" i="3"/>
  <c r="P38" i="3"/>
  <c r="O38" i="3"/>
  <c r="E37" i="3"/>
  <c r="D37" i="3"/>
  <c r="R32" i="3"/>
  <c r="Q32" i="3"/>
  <c r="P32" i="3"/>
  <c r="O32" i="3"/>
  <c r="R31" i="3"/>
  <c r="Q31" i="3"/>
  <c r="P31" i="3"/>
  <c r="O31" i="3"/>
  <c r="R30" i="3"/>
  <c r="Q30" i="3"/>
  <c r="P30" i="3"/>
  <c r="O30" i="3"/>
  <c r="R29" i="3"/>
  <c r="Q29" i="3"/>
  <c r="P29" i="3"/>
  <c r="O29" i="3"/>
  <c r="R28" i="3"/>
  <c r="Q28" i="3"/>
  <c r="P28" i="3"/>
  <c r="O28" i="3"/>
  <c r="E27" i="3"/>
  <c r="E477" i="3" s="1"/>
  <c r="D27" i="3"/>
  <c r="D477" i="3" s="1"/>
  <c r="R22" i="3"/>
  <c r="Q22" i="3"/>
  <c r="P22" i="3"/>
  <c r="O22" i="3"/>
  <c r="R21" i="3"/>
  <c r="Q21" i="3"/>
  <c r="P21" i="3"/>
  <c r="O21" i="3"/>
  <c r="R20" i="3"/>
  <c r="Q20" i="3"/>
  <c r="P20" i="3"/>
  <c r="O20" i="3"/>
  <c r="R19" i="3"/>
  <c r="Q19" i="3"/>
  <c r="P19" i="3"/>
  <c r="O19" i="3"/>
  <c r="R18" i="3"/>
  <c r="Q18" i="3"/>
  <c r="P18" i="3"/>
  <c r="O18" i="3"/>
  <c r="E17" i="3"/>
  <c r="D17" i="3"/>
  <c r="D7" i="3"/>
  <c r="E7" i="3"/>
  <c r="R75" i="3" l="1"/>
  <c r="R481" i="3" s="1"/>
  <c r="P65" i="3"/>
  <c r="P480" i="3" s="1"/>
  <c r="Q65" i="3"/>
  <c r="Q480" i="3" s="1"/>
  <c r="P53" i="3"/>
  <c r="P479" i="3" s="1"/>
  <c r="O53" i="3"/>
  <c r="O479" i="3" s="1"/>
  <c r="P23" i="3"/>
  <c r="P476" i="3" s="1"/>
  <c r="P503" i="3"/>
  <c r="Q43" i="3"/>
  <c r="Q478" i="3" s="1"/>
  <c r="R512" i="3"/>
  <c r="E515" i="3"/>
  <c r="O325" i="3"/>
  <c r="O505" i="3" s="1"/>
  <c r="D506" i="3"/>
  <c r="D508" i="3"/>
  <c r="D511" i="3"/>
  <c r="D513" i="3"/>
  <c r="D516" i="3"/>
  <c r="O449" i="3"/>
  <c r="O517" i="3" s="1"/>
  <c r="D518" i="3"/>
  <c r="E514" i="3"/>
  <c r="E519" i="3"/>
  <c r="E506" i="3"/>
  <c r="E508" i="3"/>
  <c r="E511" i="3"/>
  <c r="E513" i="3"/>
  <c r="E516" i="3"/>
  <c r="E518" i="3"/>
  <c r="E505" i="3"/>
  <c r="E507" i="3"/>
  <c r="E509" i="3"/>
  <c r="E510" i="3"/>
  <c r="E512" i="3"/>
  <c r="E517" i="3"/>
  <c r="D505" i="3"/>
  <c r="D507" i="3"/>
  <c r="O508" i="3"/>
  <c r="D509" i="3"/>
  <c r="D510" i="3"/>
  <c r="O387" i="3"/>
  <c r="O511" i="3" s="1"/>
  <c r="D512" i="3"/>
  <c r="D514" i="3"/>
  <c r="D515" i="3"/>
  <c r="Q515" i="3"/>
  <c r="D517" i="3"/>
  <c r="D519" i="3"/>
  <c r="Q53" i="3"/>
  <c r="Q479" i="3" s="1"/>
  <c r="S39" i="3"/>
  <c r="S41" i="3"/>
  <c r="Q504" i="3"/>
  <c r="R518" i="3"/>
  <c r="D483" i="3"/>
  <c r="O117" i="3"/>
  <c r="O485" i="3" s="1"/>
  <c r="D486" i="3"/>
  <c r="O137" i="3"/>
  <c r="O487" i="3" s="1"/>
  <c r="D488" i="3"/>
  <c r="D491" i="3"/>
  <c r="D493" i="3"/>
  <c r="Q199" i="3"/>
  <c r="Q493" i="3" s="1"/>
  <c r="S195" i="3"/>
  <c r="S196" i="3"/>
  <c r="O209" i="3"/>
  <c r="O494" i="3" s="1"/>
  <c r="D495" i="3"/>
  <c r="D497" i="3"/>
  <c r="Q241" i="3"/>
  <c r="Q497" i="3" s="1"/>
  <c r="D499" i="3"/>
  <c r="Q499" i="3"/>
  <c r="O500" i="3"/>
  <c r="E503" i="3"/>
  <c r="E483" i="3"/>
  <c r="P105" i="3"/>
  <c r="P484" i="3" s="1"/>
  <c r="E486" i="3"/>
  <c r="E488" i="3"/>
  <c r="P157" i="3"/>
  <c r="P489" i="3" s="1"/>
  <c r="E491" i="3"/>
  <c r="E493" i="3"/>
  <c r="E495" i="3"/>
  <c r="E497" i="3"/>
  <c r="R241" i="3"/>
  <c r="R497" i="3" s="1"/>
  <c r="E499" i="3"/>
  <c r="R499" i="3"/>
  <c r="D503" i="3"/>
  <c r="E501" i="3"/>
  <c r="S63" i="3"/>
  <c r="D482" i="3"/>
  <c r="S81" i="3"/>
  <c r="T82" i="3"/>
  <c r="S84" i="3"/>
  <c r="D484" i="3"/>
  <c r="D485" i="3"/>
  <c r="S113" i="3"/>
  <c r="D487" i="3"/>
  <c r="S132" i="3"/>
  <c r="O147" i="3"/>
  <c r="O488" i="3" s="1"/>
  <c r="D489" i="3"/>
  <c r="D490" i="3"/>
  <c r="Q169" i="3"/>
  <c r="Q490" i="3" s="1"/>
  <c r="D492" i="3"/>
  <c r="D494" i="3"/>
  <c r="O495" i="3"/>
  <c r="D496" i="3"/>
  <c r="Q496" i="3"/>
  <c r="D498" i="3"/>
  <c r="O499" i="3"/>
  <c r="D500" i="3"/>
  <c r="E502" i="3"/>
  <c r="D501" i="3"/>
  <c r="E482" i="3"/>
  <c r="E484" i="3"/>
  <c r="E485" i="3"/>
  <c r="E487" i="3"/>
  <c r="E489" i="3"/>
  <c r="E490" i="3"/>
  <c r="E492" i="3"/>
  <c r="E494" i="3"/>
  <c r="E496" i="3"/>
  <c r="P241" i="3"/>
  <c r="P497" i="3" s="1"/>
  <c r="E498" i="3"/>
  <c r="R498" i="3"/>
  <c r="P499" i="3"/>
  <c r="E500" i="3"/>
  <c r="Q85" i="3"/>
  <c r="Q482" i="3" s="1"/>
  <c r="Q509" i="3"/>
  <c r="O510" i="3"/>
  <c r="S324" i="3"/>
  <c r="O75" i="3"/>
  <c r="O481" i="3" s="1"/>
  <c r="O241" i="3"/>
  <c r="O497" i="3" s="1"/>
  <c r="Q33" i="3"/>
  <c r="Q477" i="3" s="1"/>
  <c r="T94" i="3"/>
  <c r="T144" i="3"/>
  <c r="T174" i="3"/>
  <c r="S175" i="3"/>
  <c r="T176" i="3"/>
  <c r="T198" i="3"/>
  <c r="P507" i="3"/>
  <c r="Q209" i="3"/>
  <c r="Q494" i="3" s="1"/>
  <c r="T21" i="3"/>
  <c r="T152" i="3"/>
  <c r="T153" i="3"/>
  <c r="S168" i="3"/>
  <c r="T186" i="3"/>
  <c r="T386" i="3"/>
  <c r="S321" i="3"/>
  <c r="P506" i="3"/>
  <c r="S446" i="3"/>
  <c r="S448" i="3"/>
  <c r="T31" i="3"/>
  <c r="T177" i="3"/>
  <c r="D479" i="3"/>
  <c r="T22" i="3"/>
  <c r="T41" i="3"/>
  <c r="S155" i="3"/>
  <c r="T167" i="3"/>
  <c r="S186" i="3"/>
  <c r="T237" i="3"/>
  <c r="T239" i="3"/>
  <c r="S240" i="3"/>
  <c r="O498" i="3"/>
  <c r="T321" i="3"/>
  <c r="T322" i="3"/>
  <c r="O514" i="3"/>
  <c r="T446" i="3"/>
  <c r="T448" i="3"/>
  <c r="E478" i="3"/>
  <c r="S29" i="3"/>
  <c r="S31" i="3"/>
  <c r="T72" i="3"/>
  <c r="S73" i="3"/>
  <c r="T74" i="3"/>
  <c r="S82" i="3"/>
  <c r="T102" i="3"/>
  <c r="T103" i="3"/>
  <c r="T116" i="3"/>
  <c r="T134" i="3"/>
  <c r="T196" i="3"/>
  <c r="S282" i="3"/>
  <c r="P510" i="3"/>
  <c r="S382" i="3"/>
  <c r="S385" i="3"/>
  <c r="S386" i="3"/>
  <c r="O513" i="3"/>
  <c r="P514" i="3"/>
  <c r="Q519" i="3"/>
  <c r="D478" i="3"/>
  <c r="Q23" i="3"/>
  <c r="Q476" i="3" s="1"/>
  <c r="S19" i="3"/>
  <c r="S21" i="3"/>
  <c r="S90" i="3"/>
  <c r="T91" i="3"/>
  <c r="S92" i="3"/>
  <c r="T126" i="3"/>
  <c r="S142" i="3"/>
  <c r="S187" i="3"/>
  <c r="T188" i="3"/>
  <c r="S205" i="3"/>
  <c r="Q498" i="3"/>
  <c r="T279" i="3"/>
  <c r="T280" i="3"/>
  <c r="O507" i="3"/>
  <c r="P513" i="3"/>
  <c r="T281" i="3"/>
  <c r="S281" i="3"/>
  <c r="Q503" i="3"/>
  <c r="R449" i="3"/>
  <c r="R517" i="3" s="1"/>
  <c r="T444" i="3"/>
  <c r="D476" i="3"/>
  <c r="T39" i="3"/>
  <c r="T71" i="3"/>
  <c r="Q518" i="3"/>
  <c r="T29" i="3"/>
  <c r="T42" i="3"/>
  <c r="T60" i="3"/>
  <c r="S61" i="3"/>
  <c r="R502" i="3"/>
  <c r="S323" i="3"/>
  <c r="T323" i="3"/>
  <c r="R508" i="3"/>
  <c r="E476" i="3"/>
  <c r="T19" i="3"/>
  <c r="P43" i="3"/>
  <c r="S49" i="3"/>
  <c r="S50" i="3"/>
  <c r="S51" i="3"/>
  <c r="S52" i="3"/>
  <c r="O65" i="3"/>
  <c r="O480" i="3" s="1"/>
  <c r="T61" i="3"/>
  <c r="T62" i="3"/>
  <c r="T63" i="3"/>
  <c r="T64" i="3"/>
  <c r="S123" i="3"/>
  <c r="R495" i="3"/>
  <c r="Q512" i="3"/>
  <c r="T83" i="3"/>
  <c r="T84" i="3"/>
  <c r="P95" i="3"/>
  <c r="P483" i="3" s="1"/>
  <c r="Q105" i="3"/>
  <c r="Q484" i="3" s="1"/>
  <c r="S101" i="3"/>
  <c r="T122" i="3"/>
  <c r="S133" i="3"/>
  <c r="S134" i="3"/>
  <c r="S135" i="3"/>
  <c r="T136" i="3"/>
  <c r="T145" i="3"/>
  <c r="S146" i="3"/>
  <c r="O157" i="3"/>
  <c r="O489" i="3" s="1"/>
  <c r="T154" i="3"/>
  <c r="T155" i="3"/>
  <c r="T156" i="3"/>
  <c r="T164" i="3"/>
  <c r="T165" i="3"/>
  <c r="O179" i="3"/>
  <c r="O491" i="3" s="1"/>
  <c r="T178" i="3"/>
  <c r="P189" i="3"/>
  <c r="P492" i="3" s="1"/>
  <c r="S238" i="3"/>
  <c r="T240" i="3"/>
  <c r="R503" i="3"/>
  <c r="P325" i="3"/>
  <c r="P505" i="3" s="1"/>
  <c r="T324" i="3"/>
  <c r="T445" i="3"/>
  <c r="R199" i="3"/>
  <c r="R493" i="3" s="1"/>
  <c r="T206" i="3"/>
  <c r="T207" i="3"/>
  <c r="P495" i="3"/>
  <c r="P498" i="3"/>
  <c r="P500" i="3"/>
  <c r="P283" i="3"/>
  <c r="P501" i="3" s="1"/>
  <c r="P502" i="3"/>
  <c r="O503" i="3"/>
  <c r="O504" i="3"/>
  <c r="Q325" i="3"/>
  <c r="Q505" i="3" s="1"/>
  <c r="Q507" i="3"/>
  <c r="P508" i="3"/>
  <c r="O509" i="3"/>
  <c r="Q510" i="3"/>
  <c r="T383" i="3"/>
  <c r="T384" i="3"/>
  <c r="O512" i="3"/>
  <c r="Q513" i="3"/>
  <c r="Q514" i="3"/>
  <c r="O515" i="3"/>
  <c r="P449" i="3"/>
  <c r="P517" i="3" s="1"/>
  <c r="T447" i="3"/>
  <c r="O518" i="3"/>
  <c r="O519" i="3"/>
  <c r="R85" i="3"/>
  <c r="R482" i="3" s="1"/>
  <c r="T104" i="3"/>
  <c r="R117" i="3"/>
  <c r="R485" i="3" s="1"/>
  <c r="T113" i="3"/>
  <c r="S114" i="3"/>
  <c r="T115" i="3"/>
  <c r="O127" i="3"/>
  <c r="O486" i="3" s="1"/>
  <c r="T125" i="3"/>
  <c r="P137" i="3"/>
  <c r="P487" i="3" s="1"/>
  <c r="S136" i="3"/>
  <c r="P147" i="3"/>
  <c r="P488" i="3" s="1"/>
  <c r="Q157" i="3"/>
  <c r="Q489" i="3" s="1"/>
  <c r="S153" i="3"/>
  <c r="P169" i="3"/>
  <c r="P490" i="3" s="1"/>
  <c r="S177" i="3"/>
  <c r="S197" i="3"/>
  <c r="S198" i="3"/>
  <c r="P496" i="3"/>
  <c r="Q500" i="3"/>
  <c r="S278" i="3"/>
  <c r="S279" i="3"/>
  <c r="S280" i="3"/>
  <c r="P504" i="3"/>
  <c r="R325" i="3"/>
  <c r="R505" i="3" s="1"/>
  <c r="S322" i="3"/>
  <c r="Q508" i="3"/>
  <c r="P509" i="3"/>
  <c r="P512" i="3"/>
  <c r="R513" i="3"/>
  <c r="R514" i="3"/>
  <c r="P515" i="3"/>
  <c r="P516" i="3"/>
  <c r="S444" i="3"/>
  <c r="P518" i="3"/>
  <c r="P519" i="3"/>
  <c r="E475" i="3"/>
  <c r="D475" i="3"/>
  <c r="O516" i="3"/>
  <c r="P387" i="3"/>
  <c r="P511" i="3" s="1"/>
  <c r="S384" i="3"/>
  <c r="Q387" i="3"/>
  <c r="Q511" i="3" s="1"/>
  <c r="T385" i="3"/>
  <c r="T382" i="3"/>
  <c r="S383" i="3"/>
  <c r="R506" i="3"/>
  <c r="O506" i="3"/>
  <c r="T278" i="3"/>
  <c r="T282" i="3"/>
  <c r="O283" i="3"/>
  <c r="O501" i="3" s="1"/>
  <c r="R496" i="3"/>
  <c r="O496" i="3"/>
  <c r="P179" i="3"/>
  <c r="P491" i="3" s="1"/>
  <c r="T175" i="3"/>
  <c r="S174" i="3"/>
  <c r="S178" i="3"/>
  <c r="S176" i="3"/>
  <c r="R515" i="3"/>
  <c r="Q516" i="3"/>
  <c r="R519" i="3"/>
  <c r="R516" i="3"/>
  <c r="S445" i="3"/>
  <c r="S447" i="3"/>
  <c r="Q449" i="3"/>
  <c r="Q517" i="3" s="1"/>
  <c r="R510" i="3"/>
  <c r="R387" i="3"/>
  <c r="R511" i="3" s="1"/>
  <c r="R509" i="3"/>
  <c r="S320" i="3"/>
  <c r="Q506" i="3"/>
  <c r="T320" i="3"/>
  <c r="R507" i="3"/>
  <c r="R500" i="3"/>
  <c r="Q283" i="3"/>
  <c r="Q501" i="3" s="1"/>
  <c r="R504" i="3"/>
  <c r="R283" i="3"/>
  <c r="R501" i="3" s="1"/>
  <c r="Q502" i="3"/>
  <c r="T236" i="3"/>
  <c r="T238" i="3"/>
  <c r="Q495" i="3"/>
  <c r="S236" i="3"/>
  <c r="S237" i="3"/>
  <c r="S239" i="3"/>
  <c r="T204" i="3"/>
  <c r="S207" i="3"/>
  <c r="T205" i="3"/>
  <c r="P209" i="3"/>
  <c r="P494" i="3" s="1"/>
  <c r="T208" i="3"/>
  <c r="O199" i="3"/>
  <c r="O493" i="3" s="1"/>
  <c r="S194" i="3"/>
  <c r="T197" i="3"/>
  <c r="P199" i="3"/>
  <c r="P493" i="3" s="1"/>
  <c r="T194" i="3"/>
  <c r="T195" i="3"/>
  <c r="R189" i="3"/>
  <c r="R492" i="3" s="1"/>
  <c r="O189" i="3"/>
  <c r="O492" i="3" s="1"/>
  <c r="T184" i="3"/>
  <c r="S185" i="3"/>
  <c r="S188" i="3"/>
  <c r="S184" i="3"/>
  <c r="S165" i="3"/>
  <c r="S167" i="3"/>
  <c r="O169" i="3"/>
  <c r="O490" i="3" s="1"/>
  <c r="T166" i="3"/>
  <c r="S156" i="3"/>
  <c r="S154" i="3"/>
  <c r="S144" i="3"/>
  <c r="T146" i="3"/>
  <c r="Q147" i="3"/>
  <c r="Q488" i="3" s="1"/>
  <c r="R147" i="3"/>
  <c r="R488" i="3" s="1"/>
  <c r="T143" i="3"/>
  <c r="Q137" i="3"/>
  <c r="Q487" i="3" s="1"/>
  <c r="R137" i="3"/>
  <c r="R487" i="3" s="1"/>
  <c r="T135" i="3"/>
  <c r="T132" i="3"/>
  <c r="T133" i="3"/>
  <c r="R127" i="3"/>
  <c r="R486" i="3" s="1"/>
  <c r="T123" i="3"/>
  <c r="T124" i="3"/>
  <c r="P127" i="3"/>
  <c r="P486" i="3" s="1"/>
  <c r="S125" i="3"/>
  <c r="P117" i="3"/>
  <c r="P485" i="3" s="1"/>
  <c r="T114" i="3"/>
  <c r="Q117" i="3"/>
  <c r="Q485" i="3" s="1"/>
  <c r="S115" i="3"/>
  <c r="S116" i="3"/>
  <c r="T100" i="3"/>
  <c r="S102" i="3"/>
  <c r="S103" i="3"/>
  <c r="O105" i="3"/>
  <c r="O484" i="3" s="1"/>
  <c r="T101" i="3"/>
  <c r="S104" i="3"/>
  <c r="R95" i="3"/>
  <c r="R483" i="3" s="1"/>
  <c r="O95" i="3"/>
  <c r="O483" i="3" s="1"/>
  <c r="T92" i="3"/>
  <c r="T93" i="3"/>
  <c r="Q95" i="3"/>
  <c r="Q483" i="3" s="1"/>
  <c r="S94" i="3"/>
  <c r="O85" i="3"/>
  <c r="O482" i="3" s="1"/>
  <c r="S80" i="3"/>
  <c r="P85" i="3"/>
  <c r="P482" i="3" s="1"/>
  <c r="T80" i="3"/>
  <c r="T81" i="3"/>
  <c r="S83" i="3"/>
  <c r="S71" i="3"/>
  <c r="P75" i="3"/>
  <c r="P481" i="3" s="1"/>
  <c r="T73" i="3"/>
  <c r="T70" i="3"/>
  <c r="S64" i="3"/>
  <c r="S62" i="3"/>
  <c r="R169" i="3"/>
  <c r="R490" i="3" s="1"/>
  <c r="Q179" i="3"/>
  <c r="Q491" i="3" s="1"/>
  <c r="R209" i="3"/>
  <c r="R494" i="3" s="1"/>
  <c r="S164" i="3"/>
  <c r="S166" i="3"/>
  <c r="Q189" i="3"/>
  <c r="Q492" i="3" s="1"/>
  <c r="S204" i="3"/>
  <c r="S206" i="3"/>
  <c r="S208" i="3"/>
  <c r="T168" i="3"/>
  <c r="T185" i="3"/>
  <c r="T187" i="3"/>
  <c r="R179" i="3"/>
  <c r="R491" i="3" s="1"/>
  <c r="T142" i="3"/>
  <c r="S152" i="3"/>
  <c r="Q127" i="3"/>
  <c r="Q486" i="3" s="1"/>
  <c r="R157" i="3"/>
  <c r="R489" i="3" s="1"/>
  <c r="S112" i="3"/>
  <c r="T112" i="3"/>
  <c r="S122" i="3"/>
  <c r="S124" i="3"/>
  <c r="S126" i="3"/>
  <c r="S143" i="3"/>
  <c r="S145" i="3"/>
  <c r="R105" i="3"/>
  <c r="R484" i="3" s="1"/>
  <c r="S60" i="3"/>
  <c r="T90" i="3"/>
  <c r="S100" i="3"/>
  <c r="R65" i="3"/>
  <c r="R480" i="3" s="1"/>
  <c r="Q75" i="3"/>
  <c r="Q481" i="3" s="1"/>
  <c r="S70" i="3"/>
  <c r="S72" i="3"/>
  <c r="S74" i="3"/>
  <c r="S91" i="3"/>
  <c r="S93" i="3"/>
  <c r="T32" i="3"/>
  <c r="P33" i="3"/>
  <c r="P477" i="3" s="1"/>
  <c r="T18" i="3"/>
  <c r="T28" i="3"/>
  <c r="T38" i="3"/>
  <c r="T48" i="3"/>
  <c r="T49" i="3"/>
  <c r="T50" i="3"/>
  <c r="T51" i="3"/>
  <c r="T52" i="3"/>
  <c r="O23" i="3"/>
  <c r="T20" i="3"/>
  <c r="O33" i="3"/>
  <c r="O477" i="3" s="1"/>
  <c r="T30" i="3"/>
  <c r="O43" i="3"/>
  <c r="T40" i="3"/>
  <c r="R53" i="3"/>
  <c r="R479" i="3" s="1"/>
  <c r="S48" i="3"/>
  <c r="R43" i="3"/>
  <c r="S38" i="3"/>
  <c r="S40" i="3"/>
  <c r="S42" i="3"/>
  <c r="R33" i="3"/>
  <c r="R477" i="3" s="1"/>
  <c r="S28" i="3"/>
  <c r="S30" i="3"/>
  <c r="S32" i="3"/>
  <c r="R23" i="3"/>
  <c r="S18" i="3"/>
  <c r="S20" i="3"/>
  <c r="S22" i="3"/>
  <c r="P526" i="3" l="1"/>
  <c r="L9" i="4" s="1"/>
  <c r="O526" i="3"/>
  <c r="K9" i="4" s="1"/>
  <c r="O527" i="3"/>
  <c r="K10" i="4" s="1"/>
  <c r="R530" i="3"/>
  <c r="J13" i="4" s="1"/>
  <c r="R528" i="3"/>
  <c r="J11" i="4" s="1"/>
  <c r="P527" i="3"/>
  <c r="L10" i="4" s="1"/>
  <c r="Q525" i="3"/>
  <c r="I8" i="4" s="1"/>
  <c r="O529" i="3"/>
  <c r="K12" i="4" s="1"/>
  <c r="Q526" i="3"/>
  <c r="I9" i="4" s="1"/>
  <c r="R524" i="3"/>
  <c r="J7" i="4" s="1"/>
  <c r="Q529" i="3"/>
  <c r="I12" i="4" s="1"/>
  <c r="R527" i="3"/>
  <c r="J10" i="4" s="1"/>
  <c r="P523" i="3"/>
  <c r="L6" i="4" s="1"/>
  <c r="P524" i="3"/>
  <c r="L7" i="4" s="1"/>
  <c r="Q527" i="3"/>
  <c r="I10" i="4" s="1"/>
  <c r="R526" i="3"/>
  <c r="J9" i="4" s="1"/>
  <c r="O524" i="3"/>
  <c r="K7" i="4" s="1"/>
  <c r="P529" i="3"/>
  <c r="L12" i="4" s="1"/>
  <c r="R529" i="3"/>
  <c r="J12" i="4" s="1"/>
  <c r="O530" i="3"/>
  <c r="K13" i="4" s="1"/>
  <c r="Q523" i="3"/>
  <c r="I6" i="4" s="1"/>
  <c r="Q524" i="3"/>
  <c r="I7" i="4" s="1"/>
  <c r="S510" i="3"/>
  <c r="S199" i="3"/>
  <c r="S493" i="3" s="1"/>
  <c r="S500" i="3"/>
  <c r="S509" i="3"/>
  <c r="S502" i="3"/>
  <c r="T504" i="3"/>
  <c r="T508" i="3"/>
  <c r="S283" i="3"/>
  <c r="S501" i="3" s="1"/>
  <c r="T519" i="3"/>
  <c r="T157" i="3"/>
  <c r="T489" i="3" s="1"/>
  <c r="S137" i="3"/>
  <c r="S487" i="3" s="1"/>
  <c r="S518" i="3"/>
  <c r="S85" i="3"/>
  <c r="S482" i="3" s="1"/>
  <c r="S449" i="3"/>
  <c r="S517" i="3" s="1"/>
  <c r="S179" i="3"/>
  <c r="S491" i="3" s="1"/>
  <c r="T283" i="3"/>
  <c r="T501" i="3" s="1"/>
  <c r="T516" i="3"/>
  <c r="S503" i="3"/>
  <c r="T179" i="3"/>
  <c r="T491" i="3" s="1"/>
  <c r="T503" i="3"/>
  <c r="T515" i="3"/>
  <c r="T105" i="3"/>
  <c r="T484" i="3" s="1"/>
  <c r="T509" i="3"/>
  <c r="T514" i="3"/>
  <c r="T513" i="3"/>
  <c r="S507" i="3"/>
  <c r="T498" i="3"/>
  <c r="S512" i="3"/>
  <c r="T518" i="3"/>
  <c r="T496" i="3"/>
  <c r="T23" i="3"/>
  <c r="T495" i="3"/>
  <c r="S519" i="3"/>
  <c r="S516" i="3"/>
  <c r="S387" i="3"/>
  <c r="S511" i="3" s="1"/>
  <c r="S499" i="3"/>
  <c r="S241" i="3"/>
  <c r="S497" i="3" s="1"/>
  <c r="S498" i="3"/>
  <c r="S495" i="3"/>
  <c r="T325" i="3"/>
  <c r="T505" i="3" s="1"/>
  <c r="S325" i="3"/>
  <c r="S505" i="3" s="1"/>
  <c r="T510" i="3"/>
  <c r="O478" i="3"/>
  <c r="O525" i="3" s="1"/>
  <c r="K8" i="4" s="1"/>
  <c r="T85" i="3"/>
  <c r="T482" i="3" s="1"/>
  <c r="T209" i="3"/>
  <c r="T494" i="3" s="1"/>
  <c r="S53" i="3"/>
  <c r="S479" i="3" s="1"/>
  <c r="S147" i="3"/>
  <c r="S488" i="3" s="1"/>
  <c r="T499" i="3"/>
  <c r="T512" i="3"/>
  <c r="P478" i="3"/>
  <c r="P525" i="3" s="1"/>
  <c r="L8" i="4" s="1"/>
  <c r="R478" i="3"/>
  <c r="R525" i="3" s="1"/>
  <c r="J8" i="4" s="1"/>
  <c r="T65" i="3"/>
  <c r="T480" i="3" s="1"/>
  <c r="T117" i="3"/>
  <c r="T485" i="3" s="1"/>
  <c r="S157" i="3"/>
  <c r="T507" i="3"/>
  <c r="R476" i="3"/>
  <c r="R523" i="3" s="1"/>
  <c r="J6" i="4" s="1"/>
  <c r="T43" i="3"/>
  <c r="T169" i="3"/>
  <c r="T490" i="3" s="1"/>
  <c r="T75" i="3"/>
  <c r="T481" i="3" s="1"/>
  <c r="T387" i="3"/>
  <c r="T511" i="3" s="1"/>
  <c r="O476" i="3"/>
  <c r="O523" i="3" s="1"/>
  <c r="K6" i="4" s="1"/>
  <c r="T127" i="3"/>
  <c r="T486" i="3" s="1"/>
  <c r="T449" i="3"/>
  <c r="T506" i="3"/>
  <c r="S515" i="3"/>
  <c r="S513" i="3"/>
  <c r="S514" i="3"/>
  <c r="S506" i="3"/>
  <c r="S504" i="3"/>
  <c r="T241" i="3"/>
  <c r="T497" i="3" s="1"/>
  <c r="T199" i="3"/>
  <c r="T493" i="3" s="1"/>
  <c r="S189" i="3"/>
  <c r="S492" i="3" s="1"/>
  <c r="T189" i="3"/>
  <c r="T492" i="3" s="1"/>
  <c r="S169" i="3"/>
  <c r="T147" i="3"/>
  <c r="T488" i="3" s="1"/>
  <c r="T137" i="3"/>
  <c r="S117" i="3"/>
  <c r="S485" i="3" s="1"/>
  <c r="S105" i="3"/>
  <c r="S484" i="3" s="1"/>
  <c r="T95" i="3"/>
  <c r="T483" i="3" s="1"/>
  <c r="S95" i="3"/>
  <c r="S483" i="3" s="1"/>
  <c r="S65" i="3"/>
  <c r="S209" i="3"/>
  <c r="S494" i="3" s="1"/>
  <c r="S127" i="3"/>
  <c r="S486" i="3" s="1"/>
  <c r="S75" i="3"/>
  <c r="S481" i="3" s="1"/>
  <c r="T33" i="3"/>
  <c r="T477" i="3" s="1"/>
  <c r="S23" i="3"/>
  <c r="T53" i="3"/>
  <c r="S43" i="3"/>
  <c r="S33" i="3"/>
  <c r="S477" i="3" s="1"/>
  <c r="R12" i="3"/>
  <c r="Q12" i="3"/>
  <c r="P12" i="3"/>
  <c r="O12" i="3"/>
  <c r="R11" i="3"/>
  <c r="Q11" i="3"/>
  <c r="P11" i="3"/>
  <c r="O11" i="3"/>
  <c r="R10" i="3"/>
  <c r="Q10" i="3"/>
  <c r="P10" i="3"/>
  <c r="O10" i="3"/>
  <c r="R9" i="3"/>
  <c r="Q9" i="3"/>
  <c r="P9" i="3"/>
  <c r="O9" i="3"/>
  <c r="R8" i="3"/>
  <c r="Q8" i="3"/>
  <c r="P8" i="3"/>
  <c r="O8" i="3"/>
  <c r="E179" i="3" l="1"/>
  <c r="V491" i="3" s="1"/>
  <c r="R9" i="4"/>
  <c r="Q7" i="4"/>
  <c r="R10" i="4"/>
  <c r="R7" i="4"/>
  <c r="R12" i="4"/>
  <c r="Q10" i="4"/>
  <c r="R8" i="4"/>
  <c r="Q6" i="4"/>
  <c r="O528" i="3"/>
  <c r="K11" i="4" s="1"/>
  <c r="Q12" i="4"/>
  <c r="Q8" i="4"/>
  <c r="S526" i="3"/>
  <c r="G9" i="4" s="1"/>
  <c r="T524" i="3"/>
  <c r="H7" i="4" s="1"/>
  <c r="T529" i="3"/>
  <c r="H12" i="4" s="1"/>
  <c r="S529" i="3"/>
  <c r="G12" i="4" s="1"/>
  <c r="T527" i="3"/>
  <c r="H10" i="4" s="1"/>
  <c r="P528" i="3"/>
  <c r="L11" i="4" s="1"/>
  <c r="P530" i="3"/>
  <c r="L13" i="4" s="1"/>
  <c r="R13" i="4" s="1"/>
  <c r="Q528" i="3"/>
  <c r="I11" i="4" s="1"/>
  <c r="Q11" i="4" s="1"/>
  <c r="Q9" i="4"/>
  <c r="R6" i="4"/>
  <c r="Q530" i="3"/>
  <c r="I13" i="4" s="1"/>
  <c r="Q13" i="4" s="1"/>
  <c r="D449" i="3"/>
  <c r="T517" i="3"/>
  <c r="S508" i="3"/>
  <c r="D179" i="3"/>
  <c r="U491" i="3" s="1"/>
  <c r="D169" i="3"/>
  <c r="U490" i="3" s="1"/>
  <c r="U498" i="3"/>
  <c r="P13" i="3"/>
  <c r="E449" i="3"/>
  <c r="E53" i="3"/>
  <c r="V479" i="3" s="1"/>
  <c r="E105" i="3"/>
  <c r="D137" i="3"/>
  <c r="T487" i="3"/>
  <c r="S496" i="3"/>
  <c r="T502" i="3"/>
  <c r="E169" i="3"/>
  <c r="S490" i="3"/>
  <c r="T500" i="3"/>
  <c r="E157" i="3"/>
  <c r="S489" i="3"/>
  <c r="S524" i="3" s="1"/>
  <c r="G7" i="4" s="1"/>
  <c r="E241" i="3"/>
  <c r="E199" i="3"/>
  <c r="D387" i="3"/>
  <c r="D283" i="3"/>
  <c r="D157" i="3"/>
  <c r="D158" i="3" s="1"/>
  <c r="D105" i="3"/>
  <c r="E117" i="3"/>
  <c r="E23" i="3"/>
  <c r="V476" i="3" s="1"/>
  <c r="D23" i="3"/>
  <c r="U476" i="3" s="1"/>
  <c r="E283" i="3"/>
  <c r="T476" i="3"/>
  <c r="T523" i="3" s="1"/>
  <c r="H6" i="4" s="1"/>
  <c r="E189" i="3"/>
  <c r="E85" i="3"/>
  <c r="E387" i="3"/>
  <c r="D325" i="3"/>
  <c r="D85" i="3"/>
  <c r="D86" i="3" s="1"/>
  <c r="E95" i="3"/>
  <c r="E325" i="3"/>
  <c r="D147" i="3"/>
  <c r="D117" i="3"/>
  <c r="D53" i="3"/>
  <c r="T479" i="3"/>
  <c r="E147" i="3"/>
  <c r="D189" i="3"/>
  <c r="D65" i="3"/>
  <c r="U480" i="3" s="1"/>
  <c r="S480" i="3"/>
  <c r="S530" i="3" s="1"/>
  <c r="G13" i="4" s="1"/>
  <c r="T9" i="3"/>
  <c r="S10" i="3"/>
  <c r="S11" i="3"/>
  <c r="S478" i="3"/>
  <c r="S525" i="3" s="1"/>
  <c r="G8" i="4" s="1"/>
  <c r="T478" i="3"/>
  <c r="D199" i="3"/>
  <c r="S476" i="3"/>
  <c r="S523" i="3" s="1"/>
  <c r="G6" i="4" s="1"/>
  <c r="D95" i="3"/>
  <c r="D241" i="3"/>
  <c r="E137" i="3"/>
  <c r="E65" i="3"/>
  <c r="D209" i="3"/>
  <c r="E209" i="3"/>
  <c r="D127" i="3"/>
  <c r="E127" i="3"/>
  <c r="E75" i="3"/>
  <c r="D75" i="3"/>
  <c r="S12" i="3"/>
  <c r="D43" i="3"/>
  <c r="E43" i="3"/>
  <c r="D33" i="3"/>
  <c r="E33" i="3"/>
  <c r="O13" i="3"/>
  <c r="S9" i="3"/>
  <c r="T11" i="3"/>
  <c r="T10" i="3"/>
  <c r="Q13" i="3"/>
  <c r="R13" i="3"/>
  <c r="T12" i="3"/>
  <c r="S8" i="3"/>
  <c r="T8" i="3"/>
  <c r="P12" i="4" l="1"/>
  <c r="P6" i="4"/>
  <c r="S528" i="3"/>
  <c r="G11" i="4" s="1"/>
  <c r="R11" i="4"/>
  <c r="T528" i="3"/>
  <c r="H11" i="4" s="1"/>
  <c r="T530" i="3"/>
  <c r="H13" i="4" s="1"/>
  <c r="P13" i="4" s="1"/>
  <c r="P7" i="4"/>
  <c r="T525" i="3"/>
  <c r="H8" i="4" s="1"/>
  <c r="P8" i="4" s="1"/>
  <c r="H498" i="3"/>
  <c r="I476" i="3"/>
  <c r="N476" i="3"/>
  <c r="H476" i="3"/>
  <c r="L476" i="3"/>
  <c r="F476" i="3"/>
  <c r="K476" i="3"/>
  <c r="T526" i="3"/>
  <c r="H9" i="4" s="1"/>
  <c r="P9" i="4" s="1"/>
  <c r="S527" i="3"/>
  <c r="G10" i="4" s="1"/>
  <c r="P10" i="4" s="1"/>
  <c r="L491" i="3"/>
  <c r="F491" i="3"/>
  <c r="K491" i="3"/>
  <c r="I491" i="3"/>
  <c r="N491" i="3"/>
  <c r="H491" i="3"/>
  <c r="V506" i="3"/>
  <c r="U514" i="3"/>
  <c r="D356" i="3"/>
  <c r="U508" i="3"/>
  <c r="V509" i="3"/>
  <c r="U513" i="3"/>
  <c r="U519" i="3"/>
  <c r="V507" i="3"/>
  <c r="V508" i="3"/>
  <c r="U504" i="3"/>
  <c r="V513" i="3"/>
  <c r="U515" i="3"/>
  <c r="U507" i="3"/>
  <c r="V519" i="3"/>
  <c r="U516" i="3"/>
  <c r="U511" i="3"/>
  <c r="V505" i="3"/>
  <c r="V511" i="3"/>
  <c r="V518" i="3"/>
  <c r="U509" i="3"/>
  <c r="V504" i="3"/>
  <c r="V515" i="3"/>
  <c r="V512" i="3"/>
  <c r="U510" i="3"/>
  <c r="V510" i="3"/>
  <c r="U517" i="3"/>
  <c r="U506" i="3"/>
  <c r="V514" i="3"/>
  <c r="U512" i="3"/>
  <c r="U518" i="3"/>
  <c r="U505" i="3"/>
  <c r="V516" i="3"/>
  <c r="D450" i="3"/>
  <c r="V517" i="3"/>
  <c r="D180" i="3"/>
  <c r="U500" i="3"/>
  <c r="P475" i="3"/>
  <c r="D170" i="3"/>
  <c r="V498" i="3"/>
  <c r="L498" i="3" s="1"/>
  <c r="D366" i="3"/>
  <c r="D440" i="3"/>
  <c r="D252" i="3"/>
  <c r="D106" i="3"/>
  <c r="D378" i="3"/>
  <c r="D304" i="3"/>
  <c r="D388" i="3"/>
  <c r="U489" i="3"/>
  <c r="V493" i="3"/>
  <c r="V489" i="3"/>
  <c r="V500" i="3"/>
  <c r="V481" i="3"/>
  <c r="V494" i="3"/>
  <c r="D138" i="3"/>
  <c r="V487" i="3"/>
  <c r="U483" i="3"/>
  <c r="D200" i="3"/>
  <c r="U493" i="3"/>
  <c r="V488" i="3"/>
  <c r="V483" i="3"/>
  <c r="V499" i="3"/>
  <c r="V501" i="3"/>
  <c r="V485" i="3"/>
  <c r="D284" i="3"/>
  <c r="U501" i="3"/>
  <c r="D262" i="3"/>
  <c r="U499" i="3"/>
  <c r="U502" i="3"/>
  <c r="V484" i="3"/>
  <c r="U481" i="3"/>
  <c r="V495" i="3"/>
  <c r="V486" i="3"/>
  <c r="U494" i="3"/>
  <c r="U497" i="3"/>
  <c r="D294" i="3"/>
  <c r="V502" i="3"/>
  <c r="U495" i="3"/>
  <c r="U485" i="3"/>
  <c r="U482" i="3"/>
  <c r="V482" i="3"/>
  <c r="V503" i="3"/>
  <c r="V497" i="3"/>
  <c r="V490" i="3"/>
  <c r="N490" i="3" s="1"/>
  <c r="U487" i="3"/>
  <c r="U492" i="3"/>
  <c r="U486" i="3"/>
  <c r="D274" i="3"/>
  <c r="D232" i="3"/>
  <c r="U496" i="3"/>
  <c r="U488" i="3"/>
  <c r="D460" i="3"/>
  <c r="U503" i="3"/>
  <c r="D190" i="3"/>
  <c r="V492" i="3"/>
  <c r="U484" i="3"/>
  <c r="V496" i="3"/>
  <c r="D470" i="3"/>
  <c r="D118" i="3"/>
  <c r="D242" i="3"/>
  <c r="D346" i="3"/>
  <c r="D24" i="3"/>
  <c r="D222" i="3"/>
  <c r="D326" i="3"/>
  <c r="D96" i="3"/>
  <c r="D148" i="3"/>
  <c r="D398" i="3"/>
  <c r="U477" i="3"/>
  <c r="D66" i="3"/>
  <c r="V480" i="3"/>
  <c r="N480" i="3" s="1"/>
  <c r="V478" i="3"/>
  <c r="U478" i="3"/>
  <c r="U479" i="3"/>
  <c r="V477" i="3"/>
  <c r="D54" i="3"/>
  <c r="D76" i="3"/>
  <c r="R475" i="3"/>
  <c r="Q475" i="3"/>
  <c r="O475" i="3"/>
  <c r="D336" i="3"/>
  <c r="D430" i="3"/>
  <c r="D408" i="3"/>
  <c r="D418" i="3"/>
  <c r="D314" i="3"/>
  <c r="D210" i="3"/>
  <c r="D128" i="3"/>
  <c r="S13" i="3"/>
  <c r="D44" i="3"/>
  <c r="D34" i="3"/>
  <c r="T13" i="3"/>
  <c r="L490" i="3" l="1"/>
  <c r="F490" i="3"/>
  <c r="I490" i="3"/>
  <c r="P11" i="4"/>
  <c r="R531" i="3"/>
  <c r="J14" i="4" s="1"/>
  <c r="Q522" i="3"/>
  <c r="I492" i="3"/>
  <c r="N492" i="3"/>
  <c r="H492" i="3"/>
  <c r="L492" i="3"/>
  <c r="F492" i="3"/>
  <c r="K492" i="3"/>
  <c r="L495" i="3"/>
  <c r="F495" i="3"/>
  <c r="K495" i="3"/>
  <c r="I495" i="3"/>
  <c r="U527" i="3"/>
  <c r="M10" i="4" s="1"/>
  <c r="N495" i="3"/>
  <c r="H495" i="3"/>
  <c r="L501" i="3"/>
  <c r="F501" i="3"/>
  <c r="K501" i="3"/>
  <c r="I501" i="3"/>
  <c r="N501" i="3"/>
  <c r="H501" i="3"/>
  <c r="I500" i="3"/>
  <c r="N500" i="3"/>
  <c r="H500" i="3"/>
  <c r="L500" i="3"/>
  <c r="F500" i="3"/>
  <c r="K500" i="3"/>
  <c r="L509" i="3"/>
  <c r="F509" i="3"/>
  <c r="K509" i="3"/>
  <c r="I509" i="3"/>
  <c r="N509" i="3"/>
  <c r="H509" i="3"/>
  <c r="L515" i="3"/>
  <c r="F515" i="3"/>
  <c r="K515" i="3"/>
  <c r="I515" i="3"/>
  <c r="N515" i="3"/>
  <c r="H515" i="3"/>
  <c r="I508" i="3"/>
  <c r="N508" i="3"/>
  <c r="H508" i="3"/>
  <c r="L508" i="3"/>
  <c r="F508" i="3"/>
  <c r="K508" i="3"/>
  <c r="L480" i="3"/>
  <c r="L479" i="3"/>
  <c r="F479" i="3"/>
  <c r="K479" i="3"/>
  <c r="I479" i="3"/>
  <c r="N479" i="3"/>
  <c r="H479" i="3"/>
  <c r="U526" i="3"/>
  <c r="M9" i="4" s="1"/>
  <c r="L503" i="3"/>
  <c r="F503" i="3"/>
  <c r="K503" i="3"/>
  <c r="I503" i="3"/>
  <c r="N503" i="3"/>
  <c r="H503" i="3"/>
  <c r="L487" i="3"/>
  <c r="F487" i="3"/>
  <c r="K487" i="3"/>
  <c r="I487" i="3"/>
  <c r="N487" i="3"/>
  <c r="H487" i="3"/>
  <c r="L483" i="3"/>
  <c r="F483" i="3"/>
  <c r="K483" i="3"/>
  <c r="I483" i="3"/>
  <c r="N483" i="3"/>
  <c r="H483" i="3"/>
  <c r="I506" i="3"/>
  <c r="N506" i="3"/>
  <c r="H506" i="3"/>
  <c r="L506" i="3"/>
  <c r="F506" i="3"/>
  <c r="K506" i="3"/>
  <c r="I516" i="3"/>
  <c r="N516" i="3"/>
  <c r="H516" i="3"/>
  <c r="L516" i="3"/>
  <c r="F516" i="3"/>
  <c r="K516" i="3"/>
  <c r="L519" i="3"/>
  <c r="F519" i="3"/>
  <c r="K519" i="3"/>
  <c r="I519" i="3"/>
  <c r="N519" i="3"/>
  <c r="H519" i="3"/>
  <c r="K498" i="3"/>
  <c r="I478" i="3"/>
  <c r="N478" i="3"/>
  <c r="H478" i="3"/>
  <c r="L478" i="3"/>
  <c r="F478" i="3"/>
  <c r="K478" i="3"/>
  <c r="U525" i="3"/>
  <c r="M8" i="4" s="1"/>
  <c r="L477" i="3"/>
  <c r="F477" i="3"/>
  <c r="K477" i="3"/>
  <c r="I477" i="3"/>
  <c r="N477" i="3"/>
  <c r="H477" i="3"/>
  <c r="U524" i="3"/>
  <c r="M7" i="4" s="1"/>
  <c r="I484" i="3"/>
  <c r="N484" i="3"/>
  <c r="H484" i="3"/>
  <c r="L484" i="3"/>
  <c r="F484" i="3"/>
  <c r="K484" i="3"/>
  <c r="I482" i="3"/>
  <c r="N482" i="3"/>
  <c r="H482" i="3"/>
  <c r="L482" i="3"/>
  <c r="F482" i="3"/>
  <c r="K482" i="3"/>
  <c r="L499" i="3"/>
  <c r="F499" i="3"/>
  <c r="K499" i="3"/>
  <c r="I499" i="3"/>
  <c r="N499" i="3"/>
  <c r="H499" i="3"/>
  <c r="I518" i="3"/>
  <c r="N518" i="3"/>
  <c r="H518" i="3"/>
  <c r="L518" i="3"/>
  <c r="F518" i="3"/>
  <c r="K518" i="3"/>
  <c r="L517" i="3"/>
  <c r="F517" i="3"/>
  <c r="K517" i="3"/>
  <c r="I517" i="3"/>
  <c r="N517" i="3"/>
  <c r="H517" i="3"/>
  <c r="I504" i="3"/>
  <c r="N504" i="3"/>
  <c r="H504" i="3"/>
  <c r="L504" i="3"/>
  <c r="F504" i="3"/>
  <c r="K504" i="3"/>
  <c r="L513" i="3"/>
  <c r="F513" i="3"/>
  <c r="K513" i="3"/>
  <c r="I513" i="3"/>
  <c r="H513" i="3"/>
  <c r="N513" i="3"/>
  <c r="I514" i="3"/>
  <c r="N514" i="3"/>
  <c r="H514" i="3"/>
  <c r="L514" i="3"/>
  <c r="F514" i="3"/>
  <c r="K514" i="3"/>
  <c r="K480" i="3"/>
  <c r="H480" i="3"/>
  <c r="K490" i="3"/>
  <c r="H490" i="3"/>
  <c r="F498" i="3"/>
  <c r="I498" i="3"/>
  <c r="I496" i="3"/>
  <c r="N496" i="3"/>
  <c r="H496" i="3"/>
  <c r="L496" i="3"/>
  <c r="F496" i="3"/>
  <c r="K496" i="3"/>
  <c r="I494" i="3"/>
  <c r="N494" i="3"/>
  <c r="H494" i="3"/>
  <c r="L494" i="3"/>
  <c r="F494" i="3"/>
  <c r="K494" i="3"/>
  <c r="I510" i="3"/>
  <c r="N510" i="3"/>
  <c r="H510" i="3"/>
  <c r="L510" i="3"/>
  <c r="F510" i="3"/>
  <c r="K510" i="3"/>
  <c r="L511" i="3"/>
  <c r="F511" i="3"/>
  <c r="K511" i="3"/>
  <c r="I511" i="3"/>
  <c r="N511" i="3"/>
  <c r="H511" i="3"/>
  <c r="I480" i="3"/>
  <c r="Q531" i="3"/>
  <c r="I14" i="4" s="1"/>
  <c r="R522" i="3"/>
  <c r="I502" i="3"/>
  <c r="N502" i="3"/>
  <c r="H502" i="3"/>
  <c r="L502" i="3"/>
  <c r="F502" i="3"/>
  <c r="K502" i="3"/>
  <c r="L489" i="3"/>
  <c r="F489" i="3"/>
  <c r="K489" i="3"/>
  <c r="I489" i="3"/>
  <c r="H489" i="3"/>
  <c r="N489" i="3"/>
  <c r="L505" i="3"/>
  <c r="F505" i="3"/>
  <c r="K505" i="3"/>
  <c r="I505" i="3"/>
  <c r="H505" i="3"/>
  <c r="N505" i="3"/>
  <c r="U530" i="3"/>
  <c r="M13" i="4" s="1"/>
  <c r="N498" i="3"/>
  <c r="P531" i="3"/>
  <c r="L14" i="4" s="1"/>
  <c r="O522" i="3"/>
  <c r="I488" i="3"/>
  <c r="N488" i="3"/>
  <c r="H488" i="3"/>
  <c r="L488" i="3"/>
  <c r="F488" i="3"/>
  <c r="K488" i="3"/>
  <c r="I486" i="3"/>
  <c r="N486" i="3"/>
  <c r="H486" i="3"/>
  <c r="L486" i="3"/>
  <c r="F486" i="3"/>
  <c r="K486" i="3"/>
  <c r="L485" i="3"/>
  <c r="F485" i="3"/>
  <c r="U529" i="3"/>
  <c r="M12" i="4" s="1"/>
  <c r="K485" i="3"/>
  <c r="I485" i="3"/>
  <c r="N485" i="3"/>
  <c r="H485" i="3"/>
  <c r="L497" i="3"/>
  <c r="F497" i="3"/>
  <c r="K497" i="3"/>
  <c r="I497" i="3"/>
  <c r="H497" i="3"/>
  <c r="N497" i="3"/>
  <c r="L481" i="3"/>
  <c r="F481" i="3"/>
  <c r="K481" i="3"/>
  <c r="I481" i="3"/>
  <c r="H481" i="3"/>
  <c r="N481" i="3"/>
  <c r="L493" i="3"/>
  <c r="F493" i="3"/>
  <c r="K493" i="3"/>
  <c r="I493" i="3"/>
  <c r="N493" i="3"/>
  <c r="H493" i="3"/>
  <c r="O531" i="3"/>
  <c r="K14" i="4" s="1"/>
  <c r="P522" i="3"/>
  <c r="I512" i="3"/>
  <c r="N512" i="3"/>
  <c r="H512" i="3"/>
  <c r="L512" i="3"/>
  <c r="F512" i="3"/>
  <c r="K512" i="3"/>
  <c r="L507" i="3"/>
  <c r="F507" i="3"/>
  <c r="K507" i="3"/>
  <c r="I507" i="3"/>
  <c r="N507" i="3"/>
  <c r="H507" i="3"/>
  <c r="F480" i="3"/>
  <c r="F530" i="3" s="1"/>
  <c r="D13" i="4" s="1"/>
  <c r="U528" i="3"/>
  <c r="M11" i="4" s="1"/>
  <c r="U523" i="3"/>
  <c r="M6" i="4" s="1"/>
  <c r="S475" i="3"/>
  <c r="T475" i="3"/>
  <c r="D13" i="3"/>
  <c r="E13" i="3"/>
  <c r="F523" i="3" l="1"/>
  <c r="D6" i="4" s="1"/>
  <c r="L528" i="3"/>
  <c r="F11" i="4" s="1"/>
  <c r="L530" i="3"/>
  <c r="F13" i="4" s="1"/>
  <c r="L523" i="3"/>
  <c r="F6" i="4" s="1"/>
  <c r="I523" i="3"/>
  <c r="E6" i="4" s="1"/>
  <c r="F528" i="3"/>
  <c r="D11" i="4" s="1"/>
  <c r="I528" i="3"/>
  <c r="E11" i="4" s="1"/>
  <c r="I529" i="3"/>
  <c r="E12" i="4" s="1"/>
  <c r="L529" i="3"/>
  <c r="F12" i="4" s="1"/>
  <c r="Q14" i="4"/>
  <c r="R532" i="3"/>
  <c r="J5" i="4"/>
  <c r="J15" i="4" s="1"/>
  <c r="I525" i="3"/>
  <c r="E8" i="4" s="1"/>
  <c r="F526" i="3"/>
  <c r="D9" i="4" s="1"/>
  <c r="S522" i="3"/>
  <c r="T531" i="3"/>
  <c r="H14" i="4" s="1"/>
  <c r="L524" i="3"/>
  <c r="F7" i="4" s="1"/>
  <c r="L525" i="3"/>
  <c r="F8" i="4" s="1"/>
  <c r="L526" i="3"/>
  <c r="F9" i="4" s="1"/>
  <c r="I527" i="3"/>
  <c r="E10" i="4" s="1"/>
  <c r="S531" i="3"/>
  <c r="G14" i="4" s="1"/>
  <c r="T522" i="3"/>
  <c r="K5" i="4"/>
  <c r="O532" i="3"/>
  <c r="I530" i="3"/>
  <c r="E13" i="4" s="1"/>
  <c r="F525" i="3"/>
  <c r="D8" i="4" s="1"/>
  <c r="L527" i="3"/>
  <c r="F10" i="4" s="1"/>
  <c r="L5" i="4"/>
  <c r="L15" i="4" s="1"/>
  <c r="P532" i="3"/>
  <c r="R14" i="4"/>
  <c r="F529" i="3"/>
  <c r="D12" i="4" s="1"/>
  <c r="I524" i="3"/>
  <c r="E7" i="4" s="1"/>
  <c r="I526" i="3"/>
  <c r="E9" i="4" s="1"/>
  <c r="F527" i="3"/>
  <c r="D10" i="4" s="1"/>
  <c r="I5" i="4"/>
  <c r="Q532" i="3"/>
  <c r="F524" i="3"/>
  <c r="D7" i="4" s="1"/>
  <c r="V475" i="3"/>
  <c r="U531" i="3" s="1"/>
  <c r="M14" i="4" s="1"/>
  <c r="U475" i="3"/>
  <c r="D14" i="3"/>
  <c r="C11" i="4" l="1"/>
  <c r="C13" i="4"/>
  <c r="C6" i="4"/>
  <c r="C12" i="4"/>
  <c r="C8" i="4"/>
  <c r="L475" i="3"/>
  <c r="L522" i="3" s="1"/>
  <c r="I475" i="3"/>
  <c r="I522" i="3" s="1"/>
  <c r="K475" i="3"/>
  <c r="I531" i="3" s="1"/>
  <c r="E14" i="4" s="1"/>
  <c r="H475" i="3"/>
  <c r="F531" i="3" s="1"/>
  <c r="D14" i="4" s="1"/>
  <c r="N475" i="3"/>
  <c r="L531" i="3" s="1"/>
  <c r="F14" i="4" s="1"/>
  <c r="F475" i="3"/>
  <c r="F522" i="3" s="1"/>
  <c r="U522" i="3"/>
  <c r="M5" i="4" s="1"/>
  <c r="M15" i="4" s="1"/>
  <c r="Q5" i="4"/>
  <c r="Q15" i="4" s="1"/>
  <c r="I15" i="4"/>
  <c r="R5" i="4"/>
  <c r="R15" i="4" s="1"/>
  <c r="K15" i="4"/>
  <c r="G5" i="4"/>
  <c r="G15" i="4" s="1"/>
  <c r="S532" i="3"/>
  <c r="C10" i="4"/>
  <c r="T532" i="3"/>
  <c r="H5" i="4"/>
  <c r="C9" i="4"/>
  <c r="C7" i="4"/>
  <c r="P14" i="4"/>
  <c r="C14" i="4" l="1"/>
  <c r="P5" i="4"/>
  <c r="P15" i="4" s="1"/>
  <c r="H15" i="4"/>
  <c r="D5" i="4"/>
  <c r="F532" i="3"/>
  <c r="E5" i="4"/>
  <c r="E15" i="4" s="1"/>
  <c r="I532" i="3"/>
  <c r="F5" i="4"/>
  <c r="F15" i="4" s="1"/>
  <c r="L532" i="3"/>
  <c r="C5" i="4" l="1"/>
  <c r="C15" i="4" s="1"/>
  <c r="D15" i="4"/>
</calcChain>
</file>

<file path=xl/sharedStrings.xml><?xml version="1.0" encoding="utf-8"?>
<sst xmlns="http://schemas.openxmlformats.org/spreadsheetml/2006/main" count="4323" uniqueCount="490">
  <si>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</si>
  <si>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</si>
  <si>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</si>
  <si>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</si>
  <si>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</si>
  <si>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</si>
  <si>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</si>
  <si>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</si>
  <si>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</si>
  <si>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SKB Český Krumlov "A"</t>
  </si>
  <si>
    <t>SKB Český Krumlov "B"</t>
  </si>
  <si>
    <t>SKB Český Krumlov "D"</t>
  </si>
  <si>
    <t>SKB Český Krumlov "C"</t>
  </si>
  <si>
    <t>Sokol České Budějovice "A"</t>
  </si>
  <si>
    <t>Sokol České Budějovice "B"</t>
  </si>
  <si>
    <t>SK Dobrá Voda</t>
  </si>
  <si>
    <t>Sokol Vodňany</t>
  </si>
  <si>
    <t>Sokol Křemže</t>
  </si>
  <si>
    <t>SK Badminton Tábor</t>
  </si>
  <si>
    <t>ČK A</t>
  </si>
  <si>
    <t>ČK B</t>
  </si>
  <si>
    <t>ČK C</t>
  </si>
  <si>
    <t>ČK D</t>
  </si>
  <si>
    <t>ČB A</t>
  </si>
  <si>
    <t>ČB B</t>
  </si>
  <si>
    <t>KŘ</t>
  </si>
  <si>
    <t>VO</t>
  </si>
  <si>
    <t>DV</t>
  </si>
  <si>
    <t>ZÁKLADNÍ ČÁST                        1. A 2 KOLO                                      ( Vodňany + Český Krumlov)</t>
  </si>
  <si>
    <t>Vrchní rozhodčí:</t>
  </si>
  <si>
    <t>Vladimír Marek</t>
  </si>
  <si>
    <t>Výsledky setů</t>
  </si>
  <si>
    <t>Součet míčů</t>
  </si>
  <si>
    <t>Sety</t>
  </si>
  <si>
    <t xml:space="preserve">Zápasy  </t>
  </si>
  <si>
    <t>Disciplína:</t>
  </si>
  <si>
    <t>Smíšená čtyřhra</t>
  </si>
  <si>
    <t>:</t>
  </si>
  <si>
    <t>Získané body</t>
  </si>
  <si>
    <t>Družstvo "A"</t>
  </si>
  <si>
    <t>Družstvo "B"</t>
  </si>
  <si>
    <t>Body</t>
  </si>
  <si>
    <t>Vodňany 13.1.2019</t>
  </si>
  <si>
    <t>1. dvouhra chlapci</t>
  </si>
  <si>
    <t>1. dvouhra dívky</t>
  </si>
  <si>
    <t>2. dvouhra chlapci</t>
  </si>
  <si>
    <t>2. dvouhra dívky</t>
  </si>
  <si>
    <t>Vítěz</t>
  </si>
  <si>
    <t>remíza</t>
  </si>
  <si>
    <t>Český Krumlov 23.2.2019</t>
  </si>
  <si>
    <t>Oblastní přebor smíšených družstev ŽÁKŮ 2019 - základní část 1. a 2. kolo (Vodňany 13.1.2019 + Český Krumlov 23.2.2019)</t>
  </si>
  <si>
    <t>Výsledky utkání:</t>
  </si>
  <si>
    <t>Utkání</t>
  </si>
  <si>
    <t>kolo</t>
  </si>
  <si>
    <t>družstvo A</t>
  </si>
  <si>
    <t>družstvo B</t>
  </si>
  <si>
    <t>Míče</t>
  </si>
  <si>
    <t>Pořadí</t>
  </si>
  <si>
    <t>Družstvo</t>
  </si>
  <si>
    <t>výhry</t>
  </si>
  <si>
    <t>remízy</t>
  </si>
  <si>
    <t>prohry</t>
  </si>
  <si>
    <t>(+/-) zápasy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</si>
  <si>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</si>
  <si>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</si>
  <si>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</si>
  <si>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</si>
  <si>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</si>
  <si>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</si>
  <si>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</si>
  <si>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</si>
  <si>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</si>
  <si>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</si>
  <si>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Vyhrané zápasy</t>
  </si>
  <si>
    <t>Prohrané zápasy</t>
  </si>
  <si>
    <t>Vyhrané sety</t>
  </si>
  <si>
    <t>Prohrané  sety</t>
  </si>
  <si>
    <t>Vyhrané míčky</t>
  </si>
  <si>
    <t>Prohrané  míčky</t>
  </si>
  <si>
    <t>(+/-) sety</t>
  </si>
  <si>
    <t>(+/-) míčky</t>
  </si>
  <si>
    <t>Kontrola</t>
  </si>
  <si>
    <t>Odehráno utkání</t>
  </si>
  <si>
    <t>Výhry</t>
  </si>
  <si>
    <t>Remízy</t>
  </si>
  <si>
    <t>Prohry</t>
  </si>
  <si>
    <t>Poražený získává 1 bod.</t>
  </si>
  <si>
    <t>Za nesehrané utkání získává družstvo, které utkání neodehrálo 0 bodů.</t>
  </si>
  <si>
    <t>Vítěz každého utkání získává 3 body.</t>
  </si>
  <si>
    <t>Za nerozhodný výsledek získávají oba soupeři 2 body.</t>
  </si>
  <si>
    <t>Hodnocení utkání</t>
  </si>
  <si>
    <t>Pořadí je určeno:</t>
  </si>
  <si>
    <t>a) počtem získaných bodů</t>
  </si>
  <si>
    <t>b) rozdílem vyhraných a prohraných zápasů</t>
  </si>
  <si>
    <t>c) rozdílem vyhraných a prohraných setů</t>
  </si>
  <si>
    <t>V případě shody všech kritérií rozhoduje los.</t>
  </si>
  <si>
    <t>d) rozdílem vyhraných a prohraných míčů</t>
  </si>
  <si>
    <t>ZÁPIS O UTKÁNÍ SMÍŠENÝCH DRUŽSTEV</t>
  </si>
  <si>
    <t>Název soutěže:</t>
  </si>
  <si>
    <t>Datum:</t>
  </si>
  <si>
    <t>Místo:</t>
  </si>
  <si>
    <t>Vodňany</t>
  </si>
  <si>
    <t xml:space="preserve">           Součet míčů</t>
  </si>
  <si>
    <t xml:space="preserve">        Sety</t>
  </si>
  <si>
    <t xml:space="preserve">  Body</t>
  </si>
  <si>
    <t>Rozhodčí</t>
  </si>
  <si>
    <t>1. dvouhra chlapců</t>
  </si>
  <si>
    <t>1. dvouhra dívek</t>
  </si>
  <si>
    <t>2. dvouhra chlapců</t>
  </si>
  <si>
    <t>2. dvouhra dívek</t>
  </si>
  <si>
    <t>VÍTĚZ:</t>
  </si>
  <si>
    <t>Podpis vrchního rozhodčího</t>
  </si>
  <si>
    <t>Potvrzujeme, že utkání bylo sehráno podle platných pravidel a soutěžního řádu.</t>
  </si>
  <si>
    <t>Námitky:</t>
  </si>
  <si>
    <t>……………………………………………………………………………………………………………………………………………………………………………………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</si>
  <si>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</si>
  <si>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</si>
  <si>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 xml:space="preserve">Oblastní přebor smíšených družstev žáků - 2019 </t>
  </si>
  <si>
    <t>Kolo:</t>
  </si>
  <si>
    <t>Utkání:</t>
  </si>
  <si>
    <t>x</t>
  </si>
  <si>
    <t>SK Badminton Tábor - družstvo odstoupilo</t>
  </si>
  <si>
    <t>Duda</t>
  </si>
  <si>
    <t>Samcová</t>
  </si>
  <si>
    <t>Prokeš</t>
  </si>
  <si>
    <t>Šemberová</t>
  </si>
  <si>
    <t>Chládek, Samcová</t>
  </si>
  <si>
    <t>Bouberle</t>
  </si>
  <si>
    <t>Bouberlová</t>
  </si>
  <si>
    <t>Sochor Petr</t>
  </si>
  <si>
    <t>Kalbáčová</t>
  </si>
  <si>
    <t>Bouberle, Bouberlová</t>
  </si>
  <si>
    <t>Šober</t>
  </si>
  <si>
    <t>Krištofová</t>
  </si>
  <si>
    <t>Martinovský</t>
  </si>
  <si>
    <t>Kozáková</t>
  </si>
  <si>
    <t>Šober, Kozáková</t>
  </si>
  <si>
    <t>Kuzdas</t>
  </si>
  <si>
    <t>Hulcová</t>
  </si>
  <si>
    <t>Šmikmátor</t>
  </si>
  <si>
    <t>Nepivodová</t>
  </si>
  <si>
    <t>Nepivoda, Nepivodová</t>
  </si>
  <si>
    <t>Jurný</t>
  </si>
  <si>
    <t>Fišerová</t>
  </si>
  <si>
    <t>Pražák</t>
  </si>
  <si>
    <t>Hamplová</t>
  </si>
  <si>
    <t>Marťán, Fišerová</t>
  </si>
  <si>
    <t>Šváb</t>
  </si>
  <si>
    <t>Půlpánová</t>
  </si>
  <si>
    <t>Puffr</t>
  </si>
  <si>
    <t>Pavlyková</t>
  </si>
  <si>
    <t>Tesař, Půlpánová</t>
  </si>
  <si>
    <t>Dvořák David</t>
  </si>
  <si>
    <t>Hálková</t>
  </si>
  <si>
    <t>Kalina</t>
  </si>
  <si>
    <t>Dušátková</t>
  </si>
  <si>
    <t>Kalina, Kubáková</t>
  </si>
  <si>
    <t>Zubr</t>
  </si>
  <si>
    <t>Kortusová</t>
  </si>
  <si>
    <t>Klíma</t>
  </si>
  <si>
    <t>Dudová</t>
  </si>
  <si>
    <t>Klíma, Dudová</t>
  </si>
  <si>
    <t xml:space="preserve">Tesař </t>
  </si>
  <si>
    <t xml:space="preserve">Nepivoda </t>
  </si>
  <si>
    <t>Kuzdas, Hulcová</t>
  </si>
  <si>
    <t>Šváb, Pavlyková</t>
  </si>
  <si>
    <t>Šober, Kkristofová</t>
  </si>
  <si>
    <t>Zubr, Kortusová</t>
  </si>
  <si>
    <t>Fošum</t>
  </si>
  <si>
    <t>Hálová</t>
  </si>
  <si>
    <t>Sixl</t>
  </si>
  <si>
    <t>Ondryášová</t>
  </si>
  <si>
    <t>Fošum, Hálová</t>
  </si>
  <si>
    <t xml:space="preserve">Marťán </t>
  </si>
  <si>
    <t>Jurný, Fišerová</t>
  </si>
  <si>
    <t>Dvořák David, Kubáková</t>
  </si>
  <si>
    <t xml:space="preserve">Kuzdas </t>
  </si>
  <si>
    <t>Šmikmátor, Hulcová</t>
  </si>
  <si>
    <t xml:space="preserve">Šváb </t>
  </si>
  <si>
    <t>Tesař, Pavlyková</t>
  </si>
  <si>
    <t>Sochor Aleš</t>
  </si>
  <si>
    <t>Martinovský, Kristofová</t>
  </si>
  <si>
    <t xml:space="preserve">Jurný </t>
  </si>
  <si>
    <t>Nepivoda, Hulcová</t>
  </si>
  <si>
    <t xml:space="preserve">Chládek </t>
  </si>
  <si>
    <t>Prokeš, Šemberová</t>
  </si>
  <si>
    <t>Kubáková</t>
  </si>
  <si>
    <t>Dvořák David, Hálková</t>
  </si>
  <si>
    <t>3 : 2</t>
  </si>
  <si>
    <t>2 : 3</t>
  </si>
  <si>
    <t>1 : 4</t>
  </si>
  <si>
    <t>4 : 1</t>
  </si>
  <si>
    <t>5: 0</t>
  </si>
  <si>
    <t>0 : 5</t>
  </si>
  <si>
    <t>5 : 0</t>
  </si>
  <si>
    <t>určí Český Krumlov</t>
  </si>
  <si>
    <r>
      <t>tabulka po</t>
    </r>
    <r>
      <rPr>
        <b/>
        <sz val="12"/>
        <rFont val="Arial"/>
        <family val="2"/>
        <charset val="238"/>
      </rPr>
      <t xml:space="preserve"> 1. kole - 13.1.2019</t>
    </r>
    <r>
      <rPr>
        <sz val="12"/>
        <rFont val="Arial"/>
        <family val="2"/>
        <charset val="238"/>
      </rPr>
      <t xml:space="preserve"> (odehraná 4 kola z 9)</t>
    </r>
  </si>
  <si>
    <t>Hůlcová</t>
  </si>
  <si>
    <t>Pavlišová</t>
  </si>
  <si>
    <t>Pavliš</t>
  </si>
  <si>
    <t>Chládek</t>
  </si>
  <si>
    <t>Reitingerová</t>
  </si>
  <si>
    <t>Duda, Samcová</t>
  </si>
  <si>
    <t>Tesař, Pražáková</t>
  </si>
  <si>
    <t>Mikešová</t>
  </si>
  <si>
    <t>Ševčík</t>
  </si>
  <si>
    <t>Martinovský, Krištofová</t>
  </si>
  <si>
    <t>Marťán, Hamplová</t>
  </si>
  <si>
    <t>Nepivoda</t>
  </si>
  <si>
    <t>Duda, Šemberová</t>
  </si>
  <si>
    <t>Dvořák D, Hálková</t>
  </si>
  <si>
    <t>Kortusová Natálie</t>
  </si>
  <si>
    <t>Šustr</t>
  </si>
  <si>
    <t>Buchálková</t>
  </si>
  <si>
    <t>Jurný, Mikešová</t>
  </si>
  <si>
    <t>Tesař</t>
  </si>
  <si>
    <t>Pražáková</t>
  </si>
  <si>
    <t>Šváb, Půlpánová</t>
  </si>
  <si>
    <t xml:space="preserve">Duda </t>
  </si>
  <si>
    <t>Zubr, Buchálková</t>
  </si>
  <si>
    <t>Martinovský, Kozáková</t>
  </si>
  <si>
    <t>Puffr, Pažáková</t>
  </si>
  <si>
    <t>Zubr, Kortusová N.</t>
  </si>
  <si>
    <t>Dvořák D.</t>
  </si>
  <si>
    <t>Dvořák D., Kubáková</t>
  </si>
  <si>
    <t xml:space="preserve">Fošum </t>
  </si>
  <si>
    <t>Roman Vokoun</t>
  </si>
  <si>
    <t xml:space="preserve">Výsledky  KPDŽ  2019 </t>
  </si>
  <si>
    <t xml:space="preserve">Body </t>
  </si>
  <si>
    <t>Zápasy</t>
  </si>
  <si>
    <t xml:space="preserve">Pořadí </t>
  </si>
  <si>
    <t xml:space="preserve">2 : 3 </t>
  </si>
  <si>
    <t xml:space="preserve">3 : 2 </t>
  </si>
  <si>
    <t xml:space="preserve">4 : 1 </t>
  </si>
  <si>
    <t xml:space="preserve">5 : 0 </t>
  </si>
  <si>
    <t xml:space="preserve">1 : 4 </t>
  </si>
  <si>
    <t>38:2</t>
  </si>
  <si>
    <t>16:24</t>
  </si>
  <si>
    <t>24:16</t>
  </si>
  <si>
    <t>18:22</t>
  </si>
  <si>
    <t>11:29</t>
  </si>
  <si>
    <t>22:18</t>
  </si>
  <si>
    <t xml:space="preserve">  C</t>
  </si>
  <si>
    <t>Voda</t>
  </si>
  <si>
    <t>Kř</t>
  </si>
  <si>
    <t>29</t>
  </si>
  <si>
    <t>51</t>
  </si>
  <si>
    <t>52</t>
  </si>
  <si>
    <t>42</t>
  </si>
  <si>
    <t>35</t>
  </si>
  <si>
    <t>25</t>
  </si>
  <si>
    <t>46</t>
  </si>
  <si>
    <t>Oblastní přebor smíšených družstev ŽÁKŮ 2019 - finálová část  3. kolo ( Č.Budějovice  30.3.2019  )</t>
  </si>
  <si>
    <t xml:space="preserve"> Č.Budějovice  30.3.2019</t>
  </si>
  <si>
    <t>Krumlov  C</t>
  </si>
  <si>
    <t>Krumlov  B</t>
  </si>
  <si>
    <t xml:space="preserve">Křemže </t>
  </si>
  <si>
    <t xml:space="preserve">Sokol Křemže </t>
  </si>
  <si>
    <t>SKB Český Krumlov  "C"</t>
  </si>
  <si>
    <t xml:space="preserve">SKB Český Krumlov "B" </t>
  </si>
  <si>
    <t xml:space="preserve">7. </t>
  </si>
  <si>
    <t>D.Voda</t>
  </si>
  <si>
    <t>ČK  A</t>
  </si>
  <si>
    <t xml:space="preserve">Sokol Č.Budějovice "B" </t>
  </si>
  <si>
    <t xml:space="preserve">SKB Č.Krumlov "D" </t>
  </si>
  <si>
    <t xml:space="preserve">Sokol Vodňany </t>
  </si>
  <si>
    <t>1.dvouhra chlapci</t>
  </si>
  <si>
    <t xml:space="preserve"> na Křemži </t>
  </si>
  <si>
    <t xml:space="preserve"> na Č.K.  "B"</t>
  </si>
  <si>
    <t xml:space="preserve"> na Č.K. "D" </t>
  </si>
  <si>
    <t xml:space="preserve"> na ČB "B" </t>
  </si>
  <si>
    <t xml:space="preserve">Disciplína </t>
  </si>
  <si>
    <t xml:space="preserve"> na Dobrou Vodu </t>
  </si>
  <si>
    <t xml:space="preserve"> Disciplína </t>
  </si>
  <si>
    <t xml:space="preserve">SKB Český Krumlov "C" </t>
  </si>
  <si>
    <t xml:space="preserve"> na Č.K.  "C"</t>
  </si>
  <si>
    <t xml:space="preserve">Č.Budějovice "B" </t>
  </si>
  <si>
    <t xml:space="preserve"> na  Č.Buděj. "B" </t>
  </si>
  <si>
    <t xml:space="preserve"> Dobrá Voda </t>
  </si>
  <si>
    <t>Č.Krumlov "A"</t>
  </si>
  <si>
    <t xml:space="preserve"> na Č.Krumlov  "A" </t>
  </si>
  <si>
    <t xml:space="preserve">ČB "B" - Č.K. "A" </t>
  </si>
  <si>
    <t xml:space="preserve">Č.K. "B" - Vodňany </t>
  </si>
  <si>
    <t xml:space="preserve">Křemže - ČB "A" </t>
  </si>
  <si>
    <t>15.50 - 16.10</t>
  </si>
  <si>
    <t>5.kolo  8-6</t>
  </si>
  <si>
    <t>V.</t>
  </si>
  <si>
    <t>15.40 - 15.45</t>
  </si>
  <si>
    <t>15.15 - 15.35</t>
  </si>
  <si>
    <t xml:space="preserve">Dobrá Voda - Č.K. "D" </t>
  </si>
  <si>
    <t xml:space="preserve">Vodňany - Č.K. "C" </t>
  </si>
  <si>
    <t xml:space="preserve">ČB "A" - Č.K. "B" </t>
  </si>
  <si>
    <t>14.50 - 15.10</t>
  </si>
  <si>
    <t>4. kolo  7-9</t>
  </si>
  <si>
    <t>IV.</t>
  </si>
  <si>
    <t>14.25 - 14.45</t>
  </si>
  <si>
    <t>14.00 - 14.20</t>
  </si>
  <si>
    <t xml:space="preserve">ČB "B" - Dobrá Voda </t>
  </si>
  <si>
    <t xml:space="preserve">Č.K. "B"   -   Křemže </t>
  </si>
  <si>
    <t xml:space="preserve">Č.K. "C - ČB "A" </t>
  </si>
  <si>
    <t>13.30 - 13.55</t>
  </si>
  <si>
    <t>3.kolo  6-7</t>
  </si>
  <si>
    <t>III.</t>
  </si>
  <si>
    <t>13.05 - 13.25</t>
  </si>
  <si>
    <t>12.25 - 12.45</t>
  </si>
  <si>
    <t xml:space="preserve"> Č.K. "D"  - Č.K. "A"</t>
  </si>
  <si>
    <t xml:space="preserve">Křemže - Č.K. "C" </t>
  </si>
  <si>
    <t xml:space="preserve">Č B "A" - Vodňany  </t>
  </si>
  <si>
    <t>12.00 - 12.20</t>
  </si>
  <si>
    <t xml:space="preserve"> 2.kolo  9-8</t>
  </si>
  <si>
    <t>II.</t>
  </si>
  <si>
    <t>11.30 - 11.55</t>
  </si>
  <si>
    <t>11.00 - 11.25</t>
  </si>
  <si>
    <t xml:space="preserve">Dobrá Voda - Č.K. "A" </t>
  </si>
  <si>
    <t xml:space="preserve"> ČB "B"  - Č.K. "D" </t>
  </si>
  <si>
    <t xml:space="preserve">Č.K. "C"   -   Č.K. "B" </t>
  </si>
  <si>
    <t xml:space="preserve"> Vodňany - Křemže  </t>
  </si>
  <si>
    <t>10.25 - 10.55</t>
  </si>
  <si>
    <t xml:space="preserve"> 1.kolo ,  7-8</t>
  </si>
  <si>
    <t xml:space="preserve"> 1.kolo ,   6-9</t>
  </si>
  <si>
    <t>I.</t>
  </si>
  <si>
    <t>10.00  - 10.20</t>
  </si>
  <si>
    <t xml:space="preserve">9.35  - 9.55 </t>
  </si>
  <si>
    <t>9.00  - 9.30</t>
  </si>
  <si>
    <t>5.kurt</t>
  </si>
  <si>
    <t>4.kurt</t>
  </si>
  <si>
    <t>3.kurt</t>
  </si>
  <si>
    <t>2.kurt</t>
  </si>
  <si>
    <t>1.kurt</t>
  </si>
  <si>
    <t xml:space="preserve">SK Dobrá Voda </t>
  </si>
  <si>
    <t>SKB Český Krumlov  "A"</t>
  </si>
  <si>
    <t xml:space="preserve">Sokol Č.Budějovice "A" </t>
  </si>
  <si>
    <t xml:space="preserve">Č.Budějovice "A" </t>
  </si>
  <si>
    <t xml:space="preserve"> na Sok. Vodňany </t>
  </si>
  <si>
    <t xml:space="preserve"> na Č.Budějovice "A" </t>
  </si>
  <si>
    <t xml:space="preserve">SKB Č.Krumlov "C" </t>
  </si>
  <si>
    <t xml:space="preserve"> na Č.Krumlov "A" </t>
  </si>
  <si>
    <t xml:space="preserve"> na Č.Krumlov "D" </t>
  </si>
  <si>
    <t xml:space="preserve">SKB Č.Krumlov "B" </t>
  </si>
  <si>
    <t xml:space="preserve"> na Krumlov  "B"  </t>
  </si>
  <si>
    <t xml:space="preserve">Dobrá Voda </t>
  </si>
  <si>
    <t xml:space="preserve">Č.Krumlov "B" </t>
  </si>
  <si>
    <t xml:space="preserve">Č.Krumlov "C" </t>
  </si>
  <si>
    <t xml:space="preserve"> na Č.Budějovice "B" </t>
  </si>
  <si>
    <t xml:space="preserve"> na Č.Krumlov  "B" </t>
  </si>
  <si>
    <t xml:space="preserve"> na Č.Krumlov  "C" </t>
  </si>
  <si>
    <t xml:space="preserve"> na Sokol  Vodňany </t>
  </si>
  <si>
    <t xml:space="preserve"> na  Dobrou Vodu </t>
  </si>
  <si>
    <t xml:space="preserve">S.Vodňany </t>
  </si>
  <si>
    <t xml:space="preserve"> na S.Vodňany </t>
  </si>
  <si>
    <t xml:space="preserve"> na  Č.Krumlov "B"  </t>
  </si>
  <si>
    <t xml:space="preserve">Č.Budějovice  "A" </t>
  </si>
  <si>
    <t xml:space="preserve"> na Č.Budějovice  "A" </t>
  </si>
  <si>
    <t xml:space="preserve"> Č.Krumlov  "A" </t>
  </si>
  <si>
    <t xml:space="preserve"> Č.Budějovice "B"  </t>
  </si>
  <si>
    <t xml:space="preserve"> 1.kolo  2-5</t>
  </si>
  <si>
    <t>1.kolo  3-4</t>
  </si>
  <si>
    <t xml:space="preserve"> 2.kolo  1-2</t>
  </si>
  <si>
    <t xml:space="preserve"> 2.kolo  5-3</t>
  </si>
  <si>
    <t>3. kolo  3-1</t>
  </si>
  <si>
    <t>3. kolo  4-5</t>
  </si>
  <si>
    <t>4.kolo  1-4</t>
  </si>
  <si>
    <t>4.kolo  2-3</t>
  </si>
  <si>
    <t>5.kolo  4-2</t>
  </si>
  <si>
    <t>5.kolo   5-1</t>
  </si>
  <si>
    <t xml:space="preserve">Sety </t>
  </si>
  <si>
    <t xml:space="preserve">          Body          </t>
  </si>
  <si>
    <t xml:space="preserve">Bodové ukazatele za  3.kolo </t>
  </si>
  <si>
    <t xml:space="preserve">  Bodové ukazatele  za 1. a 2.kolo </t>
  </si>
  <si>
    <t>1. a 2.kolo</t>
  </si>
  <si>
    <t xml:space="preserve">konečné pořadí </t>
  </si>
  <si>
    <t>Součet  - konečné pořadí</t>
  </si>
  <si>
    <t xml:space="preserve">KONEČNÉ HODNOCENÍ </t>
  </si>
  <si>
    <t xml:space="preserve">   čas  cca</t>
  </si>
  <si>
    <t xml:space="preserve">       FINÁLOVÁ ČÁST               3. KOLO   o 1.-5.místo                                   </t>
  </si>
  <si>
    <t xml:space="preserve">      FINÁLOVÁ ČÁST               3. KOLO   o 6.-9.místo                                   </t>
  </si>
  <si>
    <t>na  Č.Buděj. "A"</t>
  </si>
  <si>
    <t xml:space="preserve"> na Č.Krumlov "C" </t>
  </si>
  <si>
    <t xml:space="preserve"> na  Č.Krumlov "C"</t>
  </si>
  <si>
    <t xml:space="preserve">Nepivodová </t>
  </si>
  <si>
    <t xml:space="preserve">Jurný - Mikešová </t>
  </si>
  <si>
    <t>Šmikmátor - Hulcová</t>
  </si>
  <si>
    <t>Bouberle,Bouberlová</t>
  </si>
  <si>
    <t>Pališová</t>
  </si>
  <si>
    <t xml:space="preserve">Sixl </t>
  </si>
  <si>
    <t>Fošum, Pavlišová</t>
  </si>
  <si>
    <t>Klíma, Kortusová</t>
  </si>
  <si>
    <t xml:space="preserve">Círek </t>
  </si>
  <si>
    <t>Pavliš, Reitingerová</t>
  </si>
  <si>
    <t xml:space="preserve">Prokeš </t>
  </si>
  <si>
    <t xml:space="preserve">Šemberová </t>
  </si>
  <si>
    <t>Šober, Krištofová</t>
  </si>
  <si>
    <t xml:space="preserve">Dvořák Daniel </t>
  </si>
  <si>
    <t xml:space="preserve">Kalina </t>
  </si>
  <si>
    <t xml:space="preserve">Dvořák David </t>
  </si>
  <si>
    <t>Šváb - Pavlyková</t>
  </si>
  <si>
    <t>Šober , Kozáková</t>
  </si>
  <si>
    <t>Dvořák Daniel</t>
  </si>
  <si>
    <t xml:space="preserve">Fišerová </t>
  </si>
  <si>
    <t>Pražák, Fišerová</t>
  </si>
  <si>
    <t xml:space="preserve">Kalina, Hálková </t>
  </si>
  <si>
    <t xml:space="preserve">Šmikmátor </t>
  </si>
  <si>
    <t xml:space="preserve">Klíma </t>
  </si>
  <si>
    <t xml:space="preserve">Buchálková </t>
  </si>
  <si>
    <t xml:space="preserve">Šustr, Kortusová </t>
  </si>
  <si>
    <t xml:space="preserve">Prokeš ,Samcová </t>
  </si>
  <si>
    <t>SKB Český Krumlov  "B"</t>
  </si>
  <si>
    <t xml:space="preserve">Hálková </t>
  </si>
  <si>
    <t xml:space="preserve">Dvořák David, Hálková  </t>
  </si>
  <si>
    <t xml:space="preserve">Pražák </t>
  </si>
  <si>
    <t>Č.Krumlov  "C"</t>
  </si>
  <si>
    <t xml:space="preserve">Chládek, Samcová </t>
  </si>
  <si>
    <t>Šváb, Pražáková</t>
  </si>
  <si>
    <t xml:space="preserve">Bouberle </t>
  </si>
  <si>
    <t xml:space="preserve">Pavliš </t>
  </si>
  <si>
    <t>Sixl, Pavlišová</t>
  </si>
  <si>
    <t xml:space="preserve">Dvořák David,Hálková </t>
  </si>
  <si>
    <t>3:2</t>
  </si>
  <si>
    <t>2:3</t>
  </si>
  <si>
    <t>4:1</t>
  </si>
  <si>
    <t>1:4</t>
  </si>
  <si>
    <t>5:0</t>
  </si>
  <si>
    <t>0:5</t>
  </si>
  <si>
    <t>Dvořák Daniel, Hálková</t>
  </si>
  <si>
    <t>Bouberle, Kalbáčová</t>
  </si>
  <si>
    <t xml:space="preserve">Ševčík </t>
  </si>
  <si>
    <t>12</t>
  </si>
  <si>
    <t>10</t>
  </si>
  <si>
    <t>8</t>
  </si>
  <si>
    <t>4</t>
  </si>
  <si>
    <t>6</t>
  </si>
  <si>
    <t>24</t>
  </si>
  <si>
    <t>9</t>
  </si>
  <si>
    <t>5</t>
  </si>
  <si>
    <t>7</t>
  </si>
  <si>
    <t>3</t>
  </si>
  <si>
    <t>15:5</t>
  </si>
  <si>
    <t>11:9</t>
  </si>
  <si>
    <t>14:6</t>
  </si>
  <si>
    <t>4:16</t>
  </si>
  <si>
    <t>6:14</t>
  </si>
  <si>
    <t>12:3</t>
  </si>
  <si>
    <t>7:8</t>
  </si>
  <si>
    <t>11:4</t>
  </si>
  <si>
    <t>0:15</t>
  </si>
  <si>
    <t>1</t>
  </si>
  <si>
    <t>53:7</t>
  </si>
  <si>
    <t>35:25</t>
  </si>
  <si>
    <t>36:24</t>
  </si>
  <si>
    <t>26:34</t>
  </si>
  <si>
    <t>24:36</t>
  </si>
  <si>
    <t>28:27</t>
  </si>
  <si>
    <t>23:32</t>
  </si>
  <si>
    <t>24:31</t>
  </si>
  <si>
    <t>11:44</t>
  </si>
  <si>
    <t>876</t>
  </si>
  <si>
    <t>653</t>
  </si>
  <si>
    <t>32:12</t>
  </si>
  <si>
    <t>666</t>
  </si>
  <si>
    <t>762</t>
  </si>
  <si>
    <t>24:20</t>
  </si>
  <si>
    <t>29:14</t>
  </si>
  <si>
    <t>812</t>
  </si>
  <si>
    <t>700</t>
  </si>
  <si>
    <t>9:34</t>
  </si>
  <si>
    <t>712</t>
  </si>
  <si>
    <t>846</t>
  </si>
  <si>
    <t>736</t>
  </si>
  <si>
    <t>841</t>
  </si>
  <si>
    <t>15:29</t>
  </si>
  <si>
    <t>669</t>
  </si>
  <si>
    <t>527</t>
  </si>
  <si>
    <t>25:10</t>
  </si>
  <si>
    <t>642</t>
  </si>
  <si>
    <t>599</t>
  </si>
  <si>
    <t>17:18</t>
  </si>
  <si>
    <t>601</t>
  </si>
  <si>
    <t>483</t>
  </si>
  <si>
    <t>22:10</t>
  </si>
  <si>
    <t>406</t>
  </si>
  <si>
    <t>709</t>
  </si>
  <si>
    <t>4:30</t>
  </si>
  <si>
    <t>76</t>
  </si>
  <si>
    <t>80</t>
  </si>
  <si>
    <t>55</t>
  </si>
  <si>
    <t>57</t>
  </si>
  <si>
    <r>
      <t xml:space="preserve">       FINÁLOVÁ ČÁST            </t>
    </r>
    <r>
      <rPr>
        <b/>
        <sz val="12"/>
        <color theme="1"/>
        <rFont val="Arial"/>
        <family val="2"/>
        <charset val="238"/>
      </rPr>
      <t xml:space="preserve">   3. KOLO   o 1.-5.místo</t>
    </r>
    <r>
      <rPr>
        <b/>
        <sz val="10"/>
        <color theme="1"/>
        <rFont val="Arial"/>
        <family val="2"/>
        <charset val="238"/>
      </rPr>
      <t xml:space="preserve">  </t>
    </r>
    <r>
      <rPr>
        <b/>
        <sz val="10"/>
        <color theme="1"/>
        <rFont val="Arial"/>
        <family val="2"/>
      </rPr>
      <t xml:space="preserve">                           </t>
    </r>
    <r>
      <rPr>
        <sz val="10"/>
        <color theme="1"/>
        <rFont val="Arial"/>
        <family val="2"/>
        <charset val="238"/>
      </rPr>
      <t xml:space="preserve">      ( České  Budějovice )</t>
    </r>
  </si>
  <si>
    <r>
      <t xml:space="preserve">      FINÁLOVÁ ČÁST             </t>
    </r>
    <r>
      <rPr>
        <b/>
        <sz val="12"/>
        <color theme="1"/>
        <rFont val="Arial"/>
        <family val="2"/>
        <charset val="238"/>
      </rPr>
      <t xml:space="preserve">  3. KOLO   o 6.-9.místo</t>
    </r>
    <r>
      <rPr>
        <b/>
        <sz val="10"/>
        <color theme="1"/>
        <rFont val="Arial"/>
        <family val="2"/>
      </rPr>
      <t xml:space="preserve">                                  </t>
    </r>
    <r>
      <rPr>
        <sz val="10"/>
        <color theme="1"/>
        <rFont val="Arial"/>
        <family val="2"/>
        <charset val="238"/>
      </rPr>
      <t xml:space="preserve"> ( České  Budějovice )</t>
    </r>
  </si>
  <si>
    <t xml:space="preserve"> SKB Český krumlov "C"</t>
  </si>
  <si>
    <t xml:space="preserve"> Sokol Č.Budějovice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</si>
</sst>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d/m/yyyy;@"/>
  </numFmts>
  <fonts count="64"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6"/>
      <name val="Small Fonts"/>
      <family val="2"/>
      <charset val="238"/>
    </font>
    <font>
      <b/>
      <sz val="11"/>
      <name val="Arial CE"/>
      <charset val="238"/>
    </font>
    <font>
      <sz val="12"/>
      <name val="UniverseEE"/>
      <family val="1"/>
      <charset val="238"/>
    </font>
    <font>
      <b/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1"/>
      <color theme="0"/>
      <name val="Arial CE"/>
      <family val="2"/>
      <charset val="238"/>
    </font>
    <font>
      <b/>
      <sz val="10"/>
      <name val="Arial"/>
      <family val="2"/>
      <charset val="238"/>
    </font>
    <font>
      <b/>
      <u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 CE"/>
      <charset val="238"/>
    </font>
    <font>
      <b/>
      <sz val="12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u/>
      <sz val="11"/>
      <color theme="1"/>
      <name val="Tahoma"/>
      <family val="2"/>
      <charset val="238"/>
    </font>
    <font>
      <b/>
      <sz val="12"/>
      <name val="UniverseEE"/>
      <family val="1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UniverseEE"/>
      <family val="1"/>
      <charset val="238"/>
    </font>
    <font>
      <b/>
      <sz val="14"/>
      <name val="Arial CE"/>
      <charset val="238"/>
    </font>
    <font>
      <sz val="9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color theme="0" tint="-0.34998626667073579"/>
      <name val="Arial CE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 CE"/>
      <charset val="238"/>
    </font>
    <font>
      <u/>
      <sz val="12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6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0"/>
      <color theme="4" tint="0.7999816888943144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6" fillId="0" borderId="0">
      <alignment horizontal="center" vertical="center" wrapText="1"/>
    </xf>
    <xf numFmtId="0" fontId="8" fillId="0" borderId="0">
      <alignment horizontal="center" vertical="center"/>
    </xf>
    <xf numFmtId="0" fontId="10" fillId="0" borderId="0"/>
    <xf numFmtId="0" fontId="17" fillId="0" borderId="0"/>
    <xf numFmtId="0" fontId="30" fillId="0" borderId="0">
      <alignment vertical="center"/>
    </xf>
    <xf numFmtId="44" fontId="30" fillId="0" borderId="0" applyFill="0" applyBorder="0" applyProtection="0">
      <alignment horizontal="center"/>
    </xf>
    <xf numFmtId="0" fontId="33" fillId="0" borderId="0">
      <alignment horizontal="center" vertical="center"/>
    </xf>
    <xf numFmtId="0" fontId="30" fillId="0" borderId="0">
      <alignment horizontal="center" vertical="center"/>
    </xf>
    <xf numFmtId="0" fontId="51" fillId="0" borderId="0"/>
    <xf numFmtId="0" fontId="8" fillId="0" borderId="0">
      <alignment vertical="center"/>
    </xf>
    <xf numFmtId="44" fontId="56" fillId="0" borderId="0" applyFont="0" applyFill="0" applyBorder="0" applyAlignment="0" applyProtection="0"/>
  </cellStyleXfs>
  <cellXfs count="5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0" xfId="0" applyFill="1"/>
    <xf numFmtId="0" fontId="5" fillId="0" borderId="0" xfId="0" applyFont="1"/>
    <xf numFmtId="0" fontId="4" fillId="6" borderId="14" xfId="0" applyFont="1" applyFill="1" applyBorder="1"/>
    <xf numFmtId="0" fontId="4" fillId="0" borderId="0" xfId="0" applyFont="1"/>
    <xf numFmtId="0" fontId="5" fillId="0" borderId="20" xfId="0" applyFont="1" applyFill="1" applyBorder="1"/>
    <xf numFmtId="0" fontId="5" fillId="0" borderId="23" xfId="2" applyFont="1" applyBorder="1" applyAlignment="1" applyProtection="1">
      <alignment horizontal="center" vertical="center"/>
      <protection hidden="1"/>
    </xf>
    <xf numFmtId="0" fontId="5" fillId="0" borderId="22" xfId="2" applyFont="1" applyBorder="1" applyAlignment="1" applyProtection="1">
      <alignment horizontal="center" vertical="center"/>
      <protection hidden="1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7" xfId="0" applyFont="1" applyFill="1" applyBorder="1"/>
    <xf numFmtId="0" fontId="5" fillId="0" borderId="25" xfId="2" applyFont="1" applyBorder="1" applyAlignment="1" applyProtection="1">
      <alignment horizontal="center" vertical="center"/>
      <protection hidden="1"/>
    </xf>
    <xf numFmtId="0" fontId="5" fillId="0" borderId="18" xfId="2" applyFont="1" applyBorder="1" applyAlignment="1" applyProtection="1">
      <alignment horizontal="center" vertical="center"/>
      <protection hidden="1"/>
    </xf>
    <xf numFmtId="0" fontId="5" fillId="0" borderId="25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7" fillId="6" borderId="20" xfId="0" applyFont="1" applyFill="1" applyBorder="1"/>
    <xf numFmtId="0" fontId="7" fillId="6" borderId="20" xfId="0" applyFont="1" applyFill="1" applyBorder="1" applyAlignment="1">
      <alignment horizontal="center"/>
    </xf>
    <xf numFmtId="0" fontId="7" fillId="6" borderId="20" xfId="2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7" fillId="3" borderId="7" xfId="0" applyFont="1" applyFill="1" applyBorder="1"/>
    <xf numFmtId="0" fontId="5" fillId="0" borderId="14" xfId="0" applyFont="1" applyBorder="1" applyAlignment="1">
      <alignment horizontal="left"/>
    </xf>
    <xf numFmtId="0" fontId="12" fillId="0" borderId="0" xfId="0" applyFont="1"/>
    <xf numFmtId="0" fontId="12" fillId="9" borderId="0" xfId="0" applyFont="1" applyFill="1"/>
    <xf numFmtId="1" fontId="0" fillId="0" borderId="0" xfId="0" applyNumberFormat="1" applyAlignment="1">
      <alignment horizontal="center"/>
    </xf>
    <xf numFmtId="1" fontId="0" fillId="7" borderId="0" xfId="0" applyNumberForma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5" fillId="0" borderId="0" xfId="0" applyNumberFormat="1" applyFont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0" fontId="12" fillId="8" borderId="0" xfId="0" applyFont="1" applyFill="1"/>
    <xf numFmtId="1" fontId="15" fillId="0" borderId="0" xfId="0" applyNumberFormat="1" applyFont="1" applyAlignment="1">
      <alignment horizontal="left"/>
    </xf>
    <xf numFmtId="1" fontId="0" fillId="0" borderId="7" xfId="0" applyNumberFormat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9" fillId="10" borderId="7" xfId="0" applyNumberFormat="1" applyFont="1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1" fontId="0" fillId="10" borderId="7" xfId="0" applyNumberFormat="1" applyFill="1" applyBorder="1" applyAlignment="1">
      <alignment horizontal="center"/>
    </xf>
    <xf numFmtId="0" fontId="12" fillId="0" borderId="7" xfId="0" applyFont="1" applyBorder="1"/>
    <xf numFmtId="0" fontId="7" fillId="6" borderId="7" xfId="1" applyFont="1" applyFill="1" applyBorder="1" applyAlignment="1">
      <alignment horizontal="center" vertical="center"/>
    </xf>
    <xf numFmtId="14" fontId="17" fillId="0" borderId="46" xfId="4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4" fillId="0" borderId="35" xfId="4" applyFont="1" applyFill="1" applyBorder="1" applyAlignment="1">
      <alignment horizontal="center" vertical="center"/>
    </xf>
    <xf numFmtId="0" fontId="22" fillId="0" borderId="10" xfId="4" applyFont="1" applyFill="1" applyBorder="1" applyAlignment="1" applyProtection="1">
      <alignment horizontal="center" vertical="center"/>
      <protection hidden="1"/>
    </xf>
    <xf numFmtId="0" fontId="22" fillId="0" borderId="9" xfId="4" applyFont="1" applyFill="1" applyBorder="1" applyAlignment="1" applyProtection="1">
      <alignment horizontal="center" vertical="center"/>
      <protection hidden="1"/>
    </xf>
    <xf numFmtId="0" fontId="22" fillId="0" borderId="47" xfId="4" applyFont="1" applyFill="1" applyBorder="1" applyAlignment="1" applyProtection="1">
      <alignment horizontal="center" vertical="center"/>
      <protection hidden="1"/>
    </xf>
    <xf numFmtId="0" fontId="22" fillId="0" borderId="49" xfId="4" applyFont="1" applyFill="1" applyBorder="1" applyAlignment="1" applyProtection="1">
      <alignment horizontal="center" vertical="center"/>
      <protection hidden="1"/>
    </xf>
    <xf numFmtId="0" fontId="22" fillId="0" borderId="50" xfId="4" applyFont="1" applyFill="1" applyBorder="1" applyAlignment="1" applyProtection="1">
      <alignment horizontal="center" vertical="center"/>
      <protection hidden="1"/>
    </xf>
    <xf numFmtId="0" fontId="22" fillId="0" borderId="51" xfId="4" applyFont="1" applyFill="1" applyBorder="1" applyAlignment="1" applyProtection="1">
      <alignment horizontal="center" vertical="center"/>
      <protection hidden="1"/>
    </xf>
    <xf numFmtId="0" fontId="22" fillId="0" borderId="48" xfId="4" applyFont="1" applyFill="1" applyBorder="1" applyAlignment="1" applyProtection="1">
      <alignment horizontal="center" vertical="center"/>
      <protection hidden="1"/>
    </xf>
    <xf numFmtId="0" fontId="14" fillId="0" borderId="35" xfId="4" applyFont="1" applyBorder="1" applyAlignment="1">
      <alignment horizontal="center" vertical="center"/>
    </xf>
    <xf numFmtId="0" fontId="22" fillId="0" borderId="53" xfId="4" applyFont="1" applyFill="1" applyBorder="1" applyAlignment="1" applyProtection="1">
      <alignment horizontal="center" vertical="center"/>
      <protection hidden="1"/>
    </xf>
    <xf numFmtId="0" fontId="22" fillId="0" borderId="8" xfId="4" applyFont="1" applyBorder="1" applyAlignment="1" applyProtection="1">
      <alignment horizontal="center" vertical="center"/>
      <protection hidden="1"/>
    </xf>
    <xf numFmtId="0" fontId="22" fillId="0" borderId="57" xfId="4" applyFont="1" applyBorder="1" applyAlignment="1" applyProtection="1">
      <alignment horizontal="center" vertical="center"/>
      <protection hidden="1"/>
    </xf>
    <xf numFmtId="0" fontId="22" fillId="0" borderId="26" xfId="4" applyFont="1" applyBorder="1" applyAlignment="1" applyProtection="1">
      <alignment horizontal="center" vertical="center"/>
      <protection hidden="1"/>
    </xf>
    <xf numFmtId="0" fontId="22" fillId="0" borderId="58" xfId="4" applyFont="1" applyBorder="1" applyAlignment="1" applyProtection="1">
      <alignment horizontal="center" vertical="center"/>
      <protection hidden="1"/>
    </xf>
    <xf numFmtId="0" fontId="22" fillId="0" borderId="59" xfId="4" applyFont="1" applyBorder="1" applyAlignment="1" applyProtection="1">
      <alignment horizontal="center" vertical="center"/>
      <protection hidden="1"/>
    </xf>
    <xf numFmtId="0" fontId="14" fillId="0" borderId="55" xfId="4" applyFont="1" applyFill="1" applyBorder="1" applyAlignment="1">
      <alignment horizontal="center" vertical="center"/>
    </xf>
    <xf numFmtId="0" fontId="22" fillId="0" borderId="8" xfId="4" applyFont="1" applyFill="1" applyBorder="1" applyAlignment="1" applyProtection="1">
      <alignment horizontal="center" vertical="center"/>
      <protection hidden="1"/>
    </xf>
    <xf numFmtId="0" fontId="22" fillId="0" borderId="57" xfId="4" applyFont="1" applyFill="1" applyBorder="1" applyAlignment="1" applyProtection="1">
      <alignment horizontal="center" vertical="center"/>
      <protection hidden="1"/>
    </xf>
    <xf numFmtId="0" fontId="22" fillId="0" borderId="26" xfId="4" applyFont="1" applyFill="1" applyBorder="1" applyAlignment="1" applyProtection="1">
      <alignment horizontal="center" vertical="center"/>
      <protection hidden="1"/>
    </xf>
    <xf numFmtId="0" fontId="22" fillId="0" borderId="58" xfId="4" applyFont="1" applyFill="1" applyBorder="1" applyAlignment="1" applyProtection="1">
      <alignment horizontal="center" vertical="center"/>
      <protection hidden="1"/>
    </xf>
    <xf numFmtId="0" fontId="22" fillId="0" borderId="59" xfId="4" applyFont="1" applyFill="1" applyBorder="1" applyAlignment="1" applyProtection="1">
      <alignment horizontal="center" vertical="center"/>
      <protection hidden="1"/>
    </xf>
    <xf numFmtId="0" fontId="14" fillId="0" borderId="55" xfId="4" applyFont="1" applyBorder="1" applyAlignment="1">
      <alignment horizontal="center" vertical="center"/>
    </xf>
    <xf numFmtId="0" fontId="22" fillId="0" borderId="10" xfId="4" applyFont="1" applyBorder="1" applyAlignment="1" applyProtection="1">
      <alignment horizontal="center" vertical="center"/>
      <protection hidden="1"/>
    </xf>
    <xf numFmtId="0" fontId="22" fillId="0" borderId="50" xfId="4" applyFont="1" applyBorder="1" applyAlignment="1" applyProtection="1">
      <alignment horizontal="center" vertical="center"/>
      <protection hidden="1"/>
    </xf>
    <xf numFmtId="0" fontId="22" fillId="0" borderId="9" xfId="4" applyFont="1" applyBorder="1" applyAlignment="1" applyProtection="1">
      <alignment horizontal="center" vertical="center"/>
      <protection hidden="1"/>
    </xf>
    <xf numFmtId="0" fontId="22" fillId="0" borderId="51" xfId="4" applyFont="1" applyBorder="1" applyAlignment="1" applyProtection="1">
      <alignment horizontal="center" vertical="center"/>
      <protection hidden="1"/>
    </xf>
    <xf numFmtId="0" fontId="22" fillId="0" borderId="48" xfId="4" applyFont="1" applyBorder="1" applyAlignment="1" applyProtection="1">
      <alignment horizontal="center" vertical="center"/>
      <protection hidden="1"/>
    </xf>
    <xf numFmtId="0" fontId="14" fillId="0" borderId="60" xfId="4" applyFont="1" applyFill="1" applyBorder="1" applyAlignment="1">
      <alignment horizontal="center" vertical="center"/>
    </xf>
    <xf numFmtId="0" fontId="22" fillId="0" borderId="62" xfId="4" applyFont="1" applyBorder="1" applyAlignment="1" applyProtection="1">
      <alignment horizontal="center" vertical="center"/>
      <protection hidden="1"/>
    </xf>
    <xf numFmtId="0" fontId="22" fillId="0" borderId="63" xfId="4" applyFont="1" applyBorder="1" applyAlignment="1" applyProtection="1">
      <alignment horizontal="center" vertical="center"/>
      <protection hidden="1"/>
    </xf>
    <xf numFmtId="0" fontId="22" fillId="0" borderId="61" xfId="4" applyFont="1" applyBorder="1" applyAlignment="1" applyProtection="1">
      <alignment horizontal="center" vertical="center"/>
      <protection hidden="1"/>
    </xf>
    <xf numFmtId="0" fontId="22" fillId="0" borderId="64" xfId="4" applyFont="1" applyBorder="1" applyAlignment="1" applyProtection="1">
      <alignment horizontal="center" vertical="center"/>
      <protection hidden="1"/>
    </xf>
    <xf numFmtId="0" fontId="22" fillId="0" borderId="65" xfId="4" applyFont="1" applyBorder="1" applyAlignment="1" applyProtection="1">
      <alignment horizontal="center" vertical="center"/>
      <protection hidden="1"/>
    </xf>
    <xf numFmtId="0" fontId="19" fillId="0" borderId="0" xfId="4" applyFont="1" applyFill="1" applyBorder="1" applyAlignment="1">
      <alignment horizontal="center" vertical="center"/>
    </xf>
    <xf numFmtId="0" fontId="23" fillId="0" borderId="0" xfId="0" applyFont="1"/>
    <xf numFmtId="0" fontId="19" fillId="0" borderId="34" xfId="4" applyFont="1" applyFill="1" applyBorder="1" applyAlignment="1">
      <alignment horizontal="left" vertical="center"/>
    </xf>
    <xf numFmtId="0" fontId="19" fillId="0" borderId="54" xfId="4" applyFont="1" applyFill="1" applyBorder="1" applyAlignment="1">
      <alignment horizontal="left" vertical="center"/>
    </xf>
    <xf numFmtId="0" fontId="19" fillId="0" borderId="37" xfId="4" applyFont="1" applyFill="1" applyBorder="1" applyAlignment="1">
      <alignment horizontal="left" vertical="center"/>
    </xf>
    <xf numFmtId="0" fontId="25" fillId="9" borderId="27" xfId="4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1" fillId="2" borderId="43" xfId="4" applyFont="1" applyFill="1" applyBorder="1" applyAlignment="1">
      <alignment horizontal="center" vertical="center" wrapText="1"/>
    </xf>
    <xf numFmtId="0" fontId="21" fillId="2" borderId="28" xfId="4" applyFont="1" applyFill="1" applyBorder="1" applyAlignment="1">
      <alignment horizontal="center" vertical="center" wrapText="1"/>
    </xf>
    <xf numFmtId="0" fontId="21" fillId="9" borderId="28" xfId="4" applyFont="1" applyFill="1" applyBorder="1" applyAlignment="1">
      <alignment horizontal="center" vertical="center" wrapText="1"/>
    </xf>
    <xf numFmtId="0" fontId="21" fillId="2" borderId="42" xfId="4" applyFont="1" applyFill="1" applyBorder="1" applyAlignment="1">
      <alignment horizontal="center" vertical="center" wrapText="1"/>
    </xf>
    <xf numFmtId="0" fontId="19" fillId="13" borderId="38" xfId="4" applyFont="1" applyFill="1" applyBorder="1" applyAlignment="1">
      <alignment horizontal="center" vertical="center" wrapText="1"/>
    </xf>
    <xf numFmtId="1" fontId="19" fillId="11" borderId="52" xfId="4" applyNumberFormat="1" applyFont="1" applyFill="1" applyBorder="1" applyAlignment="1" applyProtection="1">
      <alignment horizontal="center" vertical="center"/>
      <protection hidden="1"/>
    </xf>
    <xf numFmtId="0" fontId="19" fillId="11" borderId="52" xfId="4" applyFont="1" applyFill="1" applyBorder="1" applyAlignment="1" applyProtection="1">
      <alignment horizontal="center" vertical="center"/>
      <protection hidden="1"/>
    </xf>
    <xf numFmtId="0" fontId="19" fillId="11" borderId="66" xfId="4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0" fontId="24" fillId="12" borderId="4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68" xfId="4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4" fontId="17" fillId="0" borderId="0" xfId="4" applyNumberFormat="1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1" fillId="13" borderId="38" xfId="4" applyFont="1" applyFill="1" applyBorder="1" applyAlignment="1">
      <alignment horizontal="center" vertical="center" wrapText="1"/>
    </xf>
    <xf numFmtId="0" fontId="21" fillId="13" borderId="70" xfId="4" applyFont="1" applyFill="1" applyBorder="1" applyAlignment="1">
      <alignment horizontal="center" vertical="center" wrapText="1"/>
    </xf>
    <xf numFmtId="0" fontId="21" fillId="13" borderId="30" xfId="4" applyFont="1" applyFill="1" applyBorder="1" applyAlignment="1">
      <alignment horizontal="center" vertical="center" wrapText="1"/>
    </xf>
    <xf numFmtId="0" fontId="21" fillId="13" borderId="71" xfId="4" applyFont="1" applyFill="1" applyBorder="1" applyAlignment="1">
      <alignment horizontal="center" vertical="center" wrapText="1"/>
    </xf>
    <xf numFmtId="2" fontId="5" fillId="0" borderId="0" xfId="0" applyNumberFormat="1" applyFont="1" applyProtection="1">
      <protection locked="0"/>
    </xf>
    <xf numFmtId="2" fontId="13" fillId="0" borderId="0" xfId="0" applyNumberFormat="1" applyFont="1" applyAlignment="1" applyProtection="1">
      <alignment horizontal="center"/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7" fillId="6" borderId="15" xfId="1" applyFont="1" applyFill="1" applyBorder="1" applyAlignment="1" applyProtection="1">
      <alignment horizontal="centerContinuous" vertical="center"/>
      <protection locked="0"/>
    </xf>
    <xf numFmtId="0" fontId="7" fillId="6" borderId="16" xfId="1" applyFont="1" applyFill="1" applyBorder="1" applyAlignment="1" applyProtection="1">
      <alignment horizontal="centerContinuous" vertical="center"/>
      <protection locked="0"/>
    </xf>
    <xf numFmtId="0" fontId="7" fillId="6" borderId="17" xfId="1" applyFont="1" applyFill="1" applyBorder="1" applyAlignment="1" applyProtection="1">
      <alignment horizontal="centerContinuous" vertical="center"/>
      <protection locked="0"/>
    </xf>
    <xf numFmtId="0" fontId="7" fillId="6" borderId="18" xfId="1" applyFont="1" applyFill="1" applyBorder="1" applyAlignment="1" applyProtection="1">
      <alignment horizontal="centerContinuous" vertic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8" xfId="2" applyFont="1" applyBorder="1" applyProtection="1">
      <alignment horizontal="center" vertical="center"/>
      <protection locked="0"/>
    </xf>
    <xf numFmtId="0" fontId="5" fillId="0" borderId="21" xfId="2" applyFont="1" applyBorder="1" applyProtection="1">
      <alignment horizontal="center" vertical="center"/>
      <protection locked="0"/>
    </xf>
    <xf numFmtId="0" fontId="5" fillId="0" borderId="22" xfId="2" applyFont="1" applyBorder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24" xfId="2" applyFont="1" applyBorder="1" applyProtection="1">
      <alignment horizontal="center" vertical="center"/>
      <protection locked="0"/>
    </xf>
    <xf numFmtId="0" fontId="5" fillId="0" borderId="18" xfId="2" applyFont="1" applyBorder="1" applyProtection="1">
      <alignment horizontal="center" vertical="center"/>
      <protection locked="0"/>
    </xf>
    <xf numFmtId="1" fontId="7" fillId="6" borderId="20" xfId="0" applyNumberFormat="1" applyFont="1" applyFill="1" applyBorder="1" applyAlignment="1" applyProtection="1">
      <alignment horizontal="center"/>
      <protection locked="0"/>
    </xf>
    <xf numFmtId="0" fontId="7" fillId="6" borderId="26" xfId="0" applyFont="1" applyFill="1" applyBorder="1" applyProtection="1">
      <protection locked="0"/>
    </xf>
    <xf numFmtId="0" fontId="7" fillId="6" borderId="8" xfId="0" applyFont="1" applyFill="1" applyBorder="1" applyProtection="1">
      <protection locked="0"/>
    </xf>
    <xf numFmtId="0" fontId="7" fillId="6" borderId="22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0" fillId="8" borderId="0" xfId="0" applyFill="1" applyProtection="1">
      <protection locked="0"/>
    </xf>
    <xf numFmtId="0" fontId="20" fillId="9" borderId="41" xfId="4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9" fillId="9" borderId="29" xfId="4" applyFont="1" applyFill="1" applyBorder="1" applyAlignment="1">
      <alignment horizontal="center" vertical="center" wrapText="1"/>
    </xf>
    <xf numFmtId="0" fontId="24" fillId="0" borderId="49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/>
      <protection locked="0"/>
    </xf>
    <xf numFmtId="0" fontId="24" fillId="0" borderId="65" xfId="0" applyFont="1" applyBorder="1" applyAlignment="1" applyProtection="1">
      <alignment horizontal="center" vertical="center"/>
      <protection locked="0"/>
    </xf>
    <xf numFmtId="0" fontId="14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29" fillId="0" borderId="0" xfId="4" applyFont="1" applyFill="1" applyBorder="1" applyAlignment="1">
      <alignment horizontal="left" vertical="center"/>
    </xf>
    <xf numFmtId="0" fontId="16" fillId="0" borderId="0" xfId="0" applyFont="1"/>
    <xf numFmtId="0" fontId="11" fillId="0" borderId="72" xfId="3" applyFont="1" applyBorder="1" applyAlignment="1">
      <alignment vertical="center"/>
    </xf>
    <xf numFmtId="0" fontId="16" fillId="0" borderId="73" xfId="0" applyFont="1" applyBorder="1" applyAlignment="1">
      <alignment vertical="center"/>
    </xf>
    <xf numFmtId="0" fontId="32" fillId="0" borderId="73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9" fillId="0" borderId="74" xfId="0" applyFont="1" applyBorder="1" applyAlignment="1">
      <alignment vertical="center"/>
    </xf>
    <xf numFmtId="0" fontId="11" fillId="0" borderId="75" xfId="3" applyFont="1" applyBorder="1" applyAlignment="1">
      <alignment vertical="center"/>
    </xf>
    <xf numFmtId="44" fontId="32" fillId="0" borderId="22" xfId="6" applyFont="1" applyBorder="1" applyAlignment="1">
      <alignment horizontal="center" vertical="center"/>
    </xf>
    <xf numFmtId="0" fontId="34" fillId="0" borderId="8" xfId="7" applyFont="1" applyBorder="1" applyAlignment="1" applyProtection="1">
      <alignment horizontal="left" vertical="center" indent="1"/>
      <protection locked="0"/>
    </xf>
    <xf numFmtId="0" fontId="16" fillId="0" borderId="8" xfId="0" applyFont="1" applyBorder="1" applyAlignment="1">
      <alignment vertical="center"/>
    </xf>
    <xf numFmtId="0" fontId="35" fillId="0" borderId="8" xfId="7" applyFont="1" applyBorder="1" applyAlignment="1">
      <alignment horizontal="center" vertical="center"/>
    </xf>
    <xf numFmtId="0" fontId="16" fillId="0" borderId="76" xfId="0" applyFont="1" applyBorder="1" applyAlignment="1">
      <alignment vertical="center"/>
    </xf>
    <xf numFmtId="0" fontId="16" fillId="0" borderId="77" xfId="0" applyFont="1" applyBorder="1" applyAlignment="1">
      <alignment vertical="center"/>
    </xf>
    <xf numFmtId="14" fontId="16" fillId="0" borderId="8" xfId="0" applyNumberFormat="1" applyFont="1" applyBorder="1" applyAlignment="1" applyProtection="1">
      <alignment vertical="center"/>
      <protection locked="0"/>
    </xf>
    <xf numFmtId="0" fontId="16" fillId="0" borderId="22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8" xfId="0" applyFont="1" applyBorder="1" applyAlignment="1" applyProtection="1">
      <alignment vertical="center"/>
      <protection locked="0"/>
    </xf>
    <xf numFmtId="0" fontId="11" fillId="0" borderId="5" xfId="3" applyFont="1" applyBorder="1" applyAlignment="1">
      <alignment vertical="center"/>
    </xf>
    <xf numFmtId="0" fontId="35" fillId="0" borderId="78" xfId="7" applyFont="1" applyBorder="1" applyAlignment="1">
      <alignment horizontal="center" vertical="center"/>
    </xf>
    <xf numFmtId="0" fontId="36" fillId="0" borderId="46" xfId="7" applyFont="1" applyBorder="1" applyAlignment="1" applyProtection="1">
      <alignment horizontal="center" vertical="center"/>
      <protection locked="0"/>
    </xf>
    <xf numFmtId="0" fontId="35" fillId="0" borderId="46" xfId="7" applyFont="1" applyBorder="1" applyAlignment="1">
      <alignment horizontal="center" vertical="center"/>
    </xf>
    <xf numFmtId="0" fontId="16" fillId="0" borderId="46" xfId="0" applyFont="1" applyBorder="1" applyAlignment="1">
      <alignment vertical="center"/>
    </xf>
    <xf numFmtId="0" fontId="16" fillId="0" borderId="79" xfId="0" applyFont="1" applyBorder="1" applyAlignment="1">
      <alignment vertical="center"/>
    </xf>
    <xf numFmtId="0" fontId="16" fillId="0" borderId="7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2" fillId="0" borderId="70" xfId="8" applyFont="1" applyBorder="1">
      <alignment horizontal="center" vertical="center"/>
    </xf>
    <xf numFmtId="0" fontId="32" fillId="0" borderId="67" xfId="8" applyFont="1" applyBorder="1">
      <alignment horizontal="center" vertical="center"/>
    </xf>
    <xf numFmtId="0" fontId="35" fillId="0" borderId="68" xfId="1" applyFont="1" applyBorder="1" applyAlignment="1">
      <alignment horizontal="center" vertical="center"/>
    </xf>
    <xf numFmtId="0" fontId="35" fillId="0" borderId="67" xfId="0" applyFont="1" applyFill="1" applyBorder="1" applyAlignment="1">
      <alignment horizontal="center"/>
    </xf>
    <xf numFmtId="0" fontId="35" fillId="0" borderId="68" xfId="1" applyFont="1" applyBorder="1" applyAlignment="1">
      <alignment vertical="center"/>
    </xf>
    <xf numFmtId="0" fontId="35" fillId="0" borderId="67" xfId="0" applyFont="1" applyFill="1" applyBorder="1"/>
    <xf numFmtId="0" fontId="35" fillId="0" borderId="2" xfId="1" applyFont="1" applyBorder="1" applyAlignment="1">
      <alignment horizontal="centerContinuous" vertical="center"/>
    </xf>
    <xf numFmtId="0" fontId="32" fillId="0" borderId="81" xfId="8" applyFont="1" applyBorder="1">
      <alignment horizontal="center" vertical="center"/>
    </xf>
    <xf numFmtId="44" fontId="32" fillId="0" borderId="16" xfId="6" applyFont="1" applyBorder="1">
      <alignment horizontal="center"/>
    </xf>
    <xf numFmtId="0" fontId="32" fillId="0" borderId="16" xfId="8" applyFont="1" applyBorder="1">
      <alignment horizontal="center" vertical="center"/>
    </xf>
    <xf numFmtId="0" fontId="37" fillId="0" borderId="14" xfId="1" applyFont="1" applyBorder="1" applyAlignment="1">
      <alignment horizontal="centerContinuous" vertical="center"/>
    </xf>
    <xf numFmtId="0" fontId="37" fillId="0" borderId="18" xfId="1" applyFont="1" applyBorder="1" applyAlignment="1">
      <alignment horizontal="centerContinuous" vertical="center"/>
    </xf>
    <xf numFmtId="0" fontId="37" fillId="0" borderId="24" xfId="1" applyFont="1" applyBorder="1" applyAlignment="1">
      <alignment horizontal="centerContinuous" vertical="center"/>
    </xf>
    <xf numFmtId="0" fontId="16" fillId="0" borderId="17" xfId="0" applyFont="1" applyBorder="1"/>
    <xf numFmtId="0" fontId="16" fillId="0" borderId="16" xfId="0" applyFont="1" applyBorder="1"/>
    <xf numFmtId="0" fontId="35" fillId="0" borderId="55" xfId="1" applyFont="1" applyBorder="1" applyAlignment="1">
      <alignment horizontal="left" vertical="center" wrapText="1" indent="1"/>
    </xf>
    <xf numFmtId="0" fontId="16" fillId="0" borderId="22" xfId="8" applyFont="1" applyBorder="1" applyAlignment="1" applyProtection="1">
      <alignment horizontal="left" vertical="center" indent="1"/>
      <protection locked="0"/>
    </xf>
    <xf numFmtId="49" fontId="38" fillId="0" borderId="44" xfId="2" applyNumberFormat="1" applyFont="1" applyBorder="1" applyProtection="1">
      <alignment horizontal="center" vertical="center"/>
      <protection locked="0"/>
    </xf>
    <xf numFmtId="49" fontId="38" fillId="0" borderId="83" xfId="2" applyNumberFormat="1" applyFont="1" applyBorder="1">
      <alignment horizontal="center" vertical="center"/>
    </xf>
    <xf numFmtId="49" fontId="38" fillId="0" borderId="45" xfId="2" applyNumberFormat="1" applyFont="1" applyBorder="1" applyProtection="1">
      <alignment horizontal="center" vertical="center"/>
      <protection locked="0"/>
    </xf>
    <xf numFmtId="49" fontId="11" fillId="0" borderId="84" xfId="2" applyNumberFormat="1" applyFont="1" applyBorder="1">
      <alignment horizontal="center" vertical="center"/>
    </xf>
    <xf numFmtId="49" fontId="11" fillId="0" borderId="45" xfId="2" applyNumberFormat="1" applyFont="1" applyBorder="1">
      <alignment horizontal="center" vertical="center"/>
    </xf>
    <xf numFmtId="0" fontId="11" fillId="0" borderId="84" xfId="2" applyFont="1" applyBorder="1" applyProtection="1">
      <alignment horizontal="center" vertical="center"/>
      <protection locked="0"/>
    </xf>
    <xf numFmtId="0" fontId="11" fillId="0" borderId="45" xfId="2" applyFont="1" applyBorder="1" applyProtection="1">
      <alignment horizontal="center" vertical="center"/>
      <protection locked="0"/>
    </xf>
    <xf numFmtId="49" fontId="38" fillId="0" borderId="9" xfId="2" applyNumberFormat="1" applyFont="1" applyBorder="1" applyProtection="1">
      <alignment horizontal="center" vertical="center"/>
      <protection locked="0"/>
    </xf>
    <xf numFmtId="49" fontId="38" fillId="0" borderId="10" xfId="2" applyNumberFormat="1" applyFont="1" applyBorder="1">
      <alignment horizontal="center" vertical="center"/>
    </xf>
    <xf numFmtId="49" fontId="38" fillId="0" borderId="11" xfId="2" applyNumberFormat="1" applyFont="1" applyBorder="1" applyProtection="1">
      <alignment horizontal="center" vertical="center"/>
      <protection locked="0"/>
    </xf>
    <xf numFmtId="49" fontId="11" fillId="0" borderId="85" xfId="2" applyNumberFormat="1" applyFont="1" applyBorder="1">
      <alignment horizontal="center" vertical="center"/>
    </xf>
    <xf numFmtId="49" fontId="11" fillId="0" borderId="11" xfId="2" applyNumberFormat="1" applyFont="1" applyBorder="1">
      <alignment horizontal="center" vertical="center"/>
    </xf>
    <xf numFmtId="0" fontId="11" fillId="0" borderId="85" xfId="2" applyFont="1" applyBorder="1" applyProtection="1">
      <alignment horizontal="center" vertical="center"/>
      <protection locked="0"/>
    </xf>
    <xf numFmtId="0" fontId="11" fillId="0" borderId="11" xfId="2" applyFont="1" applyBorder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left" vertical="center" indent="1"/>
      <protection locked="0"/>
    </xf>
    <xf numFmtId="0" fontId="32" fillId="0" borderId="86" xfId="8" applyFont="1" applyBorder="1">
      <alignment horizontal="center" vertical="center"/>
    </xf>
    <xf numFmtId="0" fontId="32" fillId="0" borderId="43" xfId="8" applyFont="1" applyBorder="1">
      <alignment horizontal="center" vertical="center"/>
    </xf>
    <xf numFmtId="0" fontId="32" fillId="0" borderId="87" xfId="8" applyFont="1" applyBorder="1">
      <alignment horizontal="center" vertical="center"/>
    </xf>
    <xf numFmtId="0" fontId="32" fillId="0" borderId="88" xfId="8" applyFont="1" applyBorder="1">
      <alignment horizontal="center" vertical="center"/>
    </xf>
    <xf numFmtId="0" fontId="11" fillId="0" borderId="0" xfId="2" applyFont="1">
      <alignment horizontal="center" vertical="center"/>
    </xf>
    <xf numFmtId="0" fontId="16" fillId="0" borderId="0" xfId="3" applyFont="1"/>
    <xf numFmtId="0" fontId="9" fillId="0" borderId="0" xfId="3" applyFont="1"/>
    <xf numFmtId="0" fontId="11" fillId="0" borderId="0" xfId="3" applyFont="1"/>
    <xf numFmtId="0" fontId="37" fillId="0" borderId="0" xfId="3" applyFont="1"/>
    <xf numFmtId="0" fontId="16" fillId="0" borderId="0" xfId="0" applyFont="1" applyBorder="1"/>
    <xf numFmtId="0" fontId="37" fillId="0" borderId="0" xfId="0" applyFont="1"/>
    <xf numFmtId="0" fontId="37" fillId="0" borderId="0" xfId="1" applyFont="1" applyBorder="1" applyAlignment="1">
      <alignment horizontal="right" vertical="center"/>
    </xf>
    <xf numFmtId="0" fontId="40" fillId="0" borderId="40" xfId="0" applyFont="1" applyBorder="1" applyAlignment="1">
      <alignment horizontal="center" vertical="center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>
      <alignment horizontal="center" vertical="center" wrapText="1"/>
    </xf>
    <xf numFmtId="164" fontId="16" fillId="0" borderId="56" xfId="0" applyNumberFormat="1" applyFont="1" applyBorder="1" applyAlignment="1" applyProtection="1">
      <alignment horizontal="center" vertical="center"/>
      <protection locked="0"/>
    </xf>
    <xf numFmtId="0" fontId="31" fillId="15" borderId="38" xfId="5" applyFont="1" applyFill="1" applyBorder="1">
      <alignment vertical="center"/>
    </xf>
    <xf numFmtId="0" fontId="39" fillId="15" borderId="39" xfId="0" applyFont="1" applyFill="1" applyBorder="1" applyAlignment="1" applyProtection="1">
      <alignment horizontal="left" vertical="center" indent="1"/>
      <protection locked="0"/>
    </xf>
    <xf numFmtId="0" fontId="16" fillId="15" borderId="39" xfId="0" applyFont="1" applyFill="1" applyBorder="1"/>
    <xf numFmtId="0" fontId="32" fillId="15" borderId="39" xfId="8" applyFont="1" applyFill="1" applyBorder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3" xfId="0" applyFont="1" applyBorder="1" applyAlignment="1">
      <alignment horizontal="right" vertical="center"/>
    </xf>
    <xf numFmtId="0" fontId="32" fillId="0" borderId="7" xfId="8" applyFont="1" applyBorder="1">
      <alignment horizontal="center" vertical="center"/>
    </xf>
    <xf numFmtId="0" fontId="16" fillId="0" borderId="7" xfId="0" applyFont="1" applyBorder="1" applyAlignment="1">
      <alignment horizontal="center" vertical="center"/>
    </xf>
    <xf numFmtId="44" fontId="41" fillId="0" borderId="7" xfId="6" applyFont="1" applyBorder="1" applyAlignment="1">
      <alignment horizontal="center" vertical="center"/>
    </xf>
    <xf numFmtId="0" fontId="2" fillId="0" borderId="7" xfId="7" applyFont="1" applyBorder="1" applyAlignment="1" applyProtection="1">
      <alignment horizontal="center" vertical="center"/>
      <protection locked="0"/>
    </xf>
    <xf numFmtId="0" fontId="37" fillId="0" borderId="8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49" fontId="0" fillId="2" borderId="7" xfId="0" applyNumberFormat="1" applyFill="1" applyBorder="1" applyAlignment="1">
      <alignment horizontal="center" vertical="center"/>
    </xf>
    <xf numFmtId="1" fontId="4" fillId="5" borderId="20" xfId="0" applyNumberFormat="1" applyFont="1" applyFill="1" applyBorder="1" applyAlignment="1" applyProtection="1">
      <alignment horizontal="center"/>
      <protection locked="0"/>
    </xf>
    <xf numFmtId="0" fontId="4" fillId="5" borderId="26" xfId="0" applyFont="1" applyFill="1" applyBorder="1" applyProtection="1">
      <protection locked="0"/>
    </xf>
    <xf numFmtId="0" fontId="4" fillId="5" borderId="8" xfId="0" applyFont="1" applyFill="1" applyBorder="1" applyProtection="1">
      <protection locked="0"/>
    </xf>
    <xf numFmtId="0" fontId="4" fillId="5" borderId="22" xfId="0" applyFont="1" applyFill="1" applyBorder="1" applyProtection="1">
      <protection locked="0"/>
    </xf>
    <xf numFmtId="0" fontId="4" fillId="5" borderId="20" xfId="0" applyFont="1" applyFill="1" applyBorder="1" applyAlignment="1">
      <alignment horizontal="center"/>
    </xf>
    <xf numFmtId="0" fontId="4" fillId="5" borderId="20" xfId="2" applyFont="1" applyFill="1" applyBorder="1" applyAlignment="1" applyProtection="1">
      <alignment horizontal="center" vertical="center"/>
      <protection hidden="1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0" fillId="0" borderId="90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20" fontId="0" fillId="0" borderId="9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90" xfId="0" applyNumberFormat="1" applyBorder="1" applyAlignment="1">
      <alignment horizontal="center"/>
    </xf>
    <xf numFmtId="0" fontId="47" fillId="16" borderId="90" xfId="0" applyFont="1" applyFill="1" applyBorder="1" applyAlignment="1">
      <alignment horizontal="center"/>
    </xf>
    <xf numFmtId="0" fontId="46" fillId="16" borderId="7" xfId="0" applyFont="1" applyFill="1" applyBorder="1" applyAlignment="1">
      <alignment horizontal="center"/>
    </xf>
    <xf numFmtId="0" fontId="46" fillId="16" borderId="90" xfId="0" applyFont="1" applyFill="1" applyBorder="1" applyAlignment="1">
      <alignment horizontal="center"/>
    </xf>
    <xf numFmtId="0" fontId="46" fillId="17" borderId="7" xfId="0" applyFont="1" applyFill="1" applyBorder="1" applyAlignment="1">
      <alignment horizontal="center"/>
    </xf>
    <xf numFmtId="0" fontId="46" fillId="17" borderId="90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3" fillId="0" borderId="7" xfId="0" applyFont="1" applyBorder="1" applyAlignment="1">
      <alignment horizontal="center"/>
    </xf>
    <xf numFmtId="0" fontId="12" fillId="17" borderId="89" xfId="0" applyFont="1" applyFill="1" applyBorder="1" applyAlignment="1">
      <alignment horizontal="center" vertical="center"/>
    </xf>
    <xf numFmtId="0" fontId="14" fillId="19" borderId="89" xfId="0" applyFont="1" applyFill="1" applyBorder="1" applyAlignment="1">
      <alignment horizontal="center" vertical="center"/>
    </xf>
    <xf numFmtId="0" fontId="0" fillId="18" borderId="7" xfId="0" applyFont="1" applyFill="1" applyBorder="1" applyAlignment="1">
      <alignment horizontal="center"/>
    </xf>
    <xf numFmtId="0" fontId="17" fillId="18" borderId="90" xfId="0" applyFont="1" applyFill="1" applyBorder="1" applyAlignment="1">
      <alignment horizontal="center"/>
    </xf>
    <xf numFmtId="0" fontId="0" fillId="18" borderId="90" xfId="0" applyFont="1" applyFill="1" applyBorder="1" applyAlignment="1">
      <alignment horizontal="center"/>
    </xf>
    <xf numFmtId="49" fontId="48" fillId="0" borderId="7" xfId="0" applyNumberFormat="1" applyFont="1" applyBorder="1" applyAlignment="1">
      <alignment horizontal="center" vertical="center"/>
    </xf>
    <xf numFmtId="49" fontId="48" fillId="2" borderId="7" xfId="0" applyNumberFormat="1" applyFont="1" applyFill="1" applyBorder="1" applyAlignment="1">
      <alignment horizontal="center" vertical="center"/>
    </xf>
    <xf numFmtId="0" fontId="0" fillId="9" borderId="0" xfId="0" applyFill="1"/>
    <xf numFmtId="0" fontId="49" fillId="0" borderId="0" xfId="0" applyFont="1"/>
    <xf numFmtId="0" fontId="49" fillId="0" borderId="0" xfId="0" applyFont="1" applyFill="1"/>
    <xf numFmtId="0" fontId="50" fillId="0" borderId="0" xfId="0" applyFont="1" applyAlignment="1">
      <alignment horizontal="center"/>
    </xf>
    <xf numFmtId="2" fontId="5" fillId="0" borderId="9" xfId="0" applyNumberFormat="1" applyFont="1" applyBorder="1" applyProtection="1">
      <protection locked="0"/>
    </xf>
    <xf numFmtId="0" fontId="5" fillId="0" borderId="7" xfId="0" applyFont="1" applyBorder="1" applyAlignment="1" applyProtection="1">
      <protection locked="0"/>
    </xf>
    <xf numFmtId="0" fontId="7" fillId="18" borderId="15" xfId="1" applyFont="1" applyFill="1" applyBorder="1" applyAlignment="1" applyProtection="1">
      <alignment horizontal="centerContinuous" vertical="center"/>
      <protection locked="0"/>
    </xf>
    <xf numFmtId="0" fontId="7" fillId="18" borderId="16" xfId="1" applyFont="1" applyFill="1" applyBorder="1" applyAlignment="1" applyProtection="1">
      <alignment horizontal="centerContinuous" vertical="center"/>
      <protection locked="0"/>
    </xf>
    <xf numFmtId="0" fontId="4" fillId="18" borderId="14" xfId="0" applyFont="1" applyFill="1" applyBorder="1"/>
    <xf numFmtId="0" fontId="4" fillId="18" borderId="14" xfId="0" applyFont="1" applyFill="1" applyBorder="1" applyAlignment="1" applyProtection="1">
      <alignment horizontal="center"/>
      <protection locked="0"/>
    </xf>
    <xf numFmtId="0" fontId="5" fillId="18" borderId="0" xfId="0" applyFont="1" applyFill="1"/>
    <xf numFmtId="2" fontId="5" fillId="18" borderId="9" xfId="0" applyNumberFormat="1" applyFont="1" applyFill="1" applyBorder="1" applyProtection="1">
      <protection locked="0"/>
    </xf>
    <xf numFmtId="2" fontId="5" fillId="18" borderId="0" xfId="0" applyNumberFormat="1" applyFont="1" applyFill="1" applyProtection="1">
      <protection locked="0"/>
    </xf>
    <xf numFmtId="1" fontId="7" fillId="18" borderId="0" xfId="0" applyNumberFormat="1" applyFont="1" applyFill="1"/>
    <xf numFmtId="0" fontId="7" fillId="18" borderId="0" xfId="0" applyFont="1" applyFill="1"/>
    <xf numFmtId="0" fontId="7" fillId="18" borderId="15" xfId="1" applyFont="1" applyFill="1" applyBorder="1" applyAlignment="1" applyProtection="1">
      <alignment horizontal="left"/>
      <protection locked="0"/>
    </xf>
    <xf numFmtId="0" fontId="7" fillId="18" borderId="7" xfId="1" applyFont="1" applyFill="1" applyBorder="1" applyAlignment="1" applyProtection="1">
      <alignment horizontal="left" vertical="center"/>
      <protection locked="0"/>
    </xf>
    <xf numFmtId="0" fontId="7" fillId="18" borderId="14" xfId="0" applyFont="1" applyFill="1" applyBorder="1" applyAlignment="1" applyProtection="1">
      <alignment horizontal="center"/>
      <protection locked="0"/>
    </xf>
    <xf numFmtId="0" fontId="12" fillId="18" borderId="0" xfId="0" applyFont="1" applyFill="1"/>
    <xf numFmtId="0" fontId="48" fillId="0" borderId="0" xfId="0" applyFont="1"/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6" borderId="9" xfId="1" applyFont="1" applyFill="1" applyBorder="1" applyAlignment="1" applyProtection="1">
      <alignment horizontal="center" vertical="center"/>
      <protection locked="0"/>
    </xf>
    <xf numFmtId="0" fontId="7" fillId="6" borderId="10" xfId="1" applyFont="1" applyFill="1" applyBorder="1" applyAlignment="1" applyProtection="1">
      <alignment horizontal="center" vertical="center"/>
      <protection locked="0"/>
    </xf>
    <xf numFmtId="0" fontId="7" fillId="6" borderId="11" xfId="1" applyFont="1" applyFill="1" applyBorder="1" applyAlignment="1" applyProtection="1">
      <alignment horizontal="center" vertical="center"/>
      <protection locked="0"/>
    </xf>
    <xf numFmtId="0" fontId="7" fillId="6" borderId="1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3" fillId="0" borderId="19" xfId="0" applyFont="1" applyBorder="1" applyAlignment="1"/>
    <xf numFmtId="0" fontId="3" fillId="0" borderId="16" xfId="0" applyFont="1" applyBorder="1" applyAlignment="1"/>
    <xf numFmtId="1" fontId="4" fillId="8" borderId="0" xfId="0" applyNumberFormat="1" applyFont="1" applyFill="1" applyAlignment="1">
      <alignment horizontal="center"/>
    </xf>
    <xf numFmtId="0" fontId="51" fillId="0" borderId="0" xfId="9"/>
    <xf numFmtId="0" fontId="52" fillId="0" borderId="0" xfId="9" applyFont="1"/>
    <xf numFmtId="0" fontId="53" fillId="20" borderId="91" xfId="9" applyFont="1" applyFill="1" applyBorder="1" applyAlignment="1">
      <alignment horizontal="center"/>
    </xf>
    <xf numFmtId="0" fontId="53" fillId="21" borderId="91" xfId="9" applyFont="1" applyFill="1" applyBorder="1" applyAlignment="1">
      <alignment horizontal="center"/>
    </xf>
    <xf numFmtId="0" fontId="53" fillId="2" borderId="91" xfId="9" applyFont="1" applyFill="1" applyBorder="1" applyAlignment="1">
      <alignment horizontal="center"/>
    </xf>
    <xf numFmtId="0" fontId="52" fillId="20" borderId="92" xfId="9" applyFont="1" applyFill="1" applyBorder="1" applyAlignment="1">
      <alignment horizontal="center"/>
    </xf>
    <xf numFmtId="0" fontId="52" fillId="21" borderId="92" xfId="9" applyFont="1" applyFill="1" applyBorder="1" applyAlignment="1">
      <alignment horizontal="center"/>
    </xf>
    <xf numFmtId="0" fontId="52" fillId="2" borderId="92" xfId="9" applyFont="1" applyFill="1" applyBorder="1" applyAlignment="1">
      <alignment horizontal="center"/>
    </xf>
    <xf numFmtId="0" fontId="53" fillId="20" borderId="93" xfId="9" applyFont="1" applyFill="1" applyBorder="1" applyAlignment="1">
      <alignment horizontal="center"/>
    </xf>
    <xf numFmtId="0" fontId="55" fillId="22" borderId="91" xfId="9" applyFont="1" applyFill="1" applyBorder="1" applyAlignment="1">
      <alignment horizontal="center"/>
    </xf>
    <xf numFmtId="0" fontId="55" fillId="20" borderId="91" xfId="9" applyFont="1" applyFill="1" applyBorder="1" applyAlignment="1">
      <alignment horizontal="center"/>
    </xf>
    <xf numFmtId="0" fontId="55" fillId="14" borderId="91" xfId="9" applyFont="1" applyFill="1" applyBorder="1" applyAlignment="1">
      <alignment horizontal="center"/>
    </xf>
    <xf numFmtId="0" fontId="52" fillId="22" borderId="92" xfId="9" applyFont="1" applyFill="1" applyBorder="1" applyAlignment="1">
      <alignment horizontal="center"/>
    </xf>
    <xf numFmtId="0" fontId="52" fillId="14" borderId="92" xfId="9" applyFont="1" applyFill="1" applyBorder="1" applyAlignment="1">
      <alignment horizontal="center"/>
    </xf>
    <xf numFmtId="0" fontId="51" fillId="0" borderId="0" xfId="9" applyFill="1"/>
    <xf numFmtId="0" fontId="53" fillId="0" borderId="91" xfId="9" applyFont="1" applyFill="1" applyBorder="1" applyAlignment="1">
      <alignment horizontal="center"/>
    </xf>
    <xf numFmtId="0" fontId="53" fillId="3" borderId="91" xfId="9" applyFont="1" applyFill="1" applyBorder="1" applyAlignment="1">
      <alignment horizontal="center"/>
    </xf>
    <xf numFmtId="0" fontId="52" fillId="0" borderId="92" xfId="9" applyFont="1" applyFill="1" applyBorder="1" applyAlignment="1">
      <alignment horizontal="center"/>
    </xf>
    <xf numFmtId="0" fontId="52" fillId="3" borderId="92" xfId="9" applyFont="1" applyFill="1" applyBorder="1" applyAlignment="1">
      <alignment horizontal="center"/>
    </xf>
    <xf numFmtId="0" fontId="54" fillId="0" borderId="0" xfId="9" applyFont="1"/>
    <xf numFmtId="0" fontId="53" fillId="16" borderId="91" xfId="9" applyFont="1" applyFill="1" applyBorder="1" applyAlignment="1">
      <alignment horizontal="center"/>
    </xf>
    <xf numFmtId="0" fontId="53" fillId="14" borderId="91" xfId="9" applyFont="1" applyFill="1" applyBorder="1" applyAlignment="1">
      <alignment horizontal="center"/>
    </xf>
    <xf numFmtId="0" fontId="53" fillId="22" borderId="91" xfId="9" applyFont="1" applyFill="1" applyBorder="1" applyAlignment="1">
      <alignment horizontal="center"/>
    </xf>
    <xf numFmtId="17" fontId="52" fillId="0" borderId="0" xfId="9" applyNumberFormat="1" applyFont="1"/>
    <xf numFmtId="0" fontId="52" fillId="16" borderId="92" xfId="9" applyFont="1" applyFill="1" applyBorder="1" applyAlignment="1">
      <alignment horizontal="center"/>
    </xf>
    <xf numFmtId="0" fontId="55" fillId="23" borderId="91" xfId="9" applyFont="1" applyFill="1" applyBorder="1" applyAlignment="1">
      <alignment horizontal="center"/>
    </xf>
    <xf numFmtId="0" fontId="55" fillId="6" borderId="91" xfId="9" applyFont="1" applyFill="1" applyBorder="1" applyAlignment="1">
      <alignment horizontal="center"/>
    </xf>
    <xf numFmtId="0" fontId="52" fillId="23" borderId="92" xfId="9" applyFont="1" applyFill="1" applyBorder="1" applyAlignment="1">
      <alignment horizontal="center"/>
    </xf>
    <xf numFmtId="0" fontId="52" fillId="6" borderId="92" xfId="9" applyFont="1" applyFill="1" applyBorder="1" applyAlignment="1">
      <alignment horizontal="center"/>
    </xf>
    <xf numFmtId="0" fontId="51" fillId="0" borderId="0" xfId="9" applyBorder="1"/>
    <xf numFmtId="0" fontId="52" fillId="0" borderId="0" xfId="9" applyFont="1" applyFill="1"/>
    <xf numFmtId="0" fontId="52" fillId="0" borderId="0" xfId="9" applyFont="1" applyFill="1" applyBorder="1"/>
    <xf numFmtId="0" fontId="52" fillId="0" borderId="0" xfId="9" applyFont="1" applyFill="1" applyBorder="1" applyAlignment="1"/>
    <xf numFmtId="0" fontId="34" fillId="0" borderId="0" xfId="9" applyFont="1" applyAlignment="1">
      <alignment horizontal="center"/>
    </xf>
    <xf numFmtId="0" fontId="0" fillId="18" borderId="0" xfId="0" applyFill="1" applyProtection="1">
      <protection locked="0"/>
    </xf>
    <xf numFmtId="0" fontId="7" fillId="18" borderId="8" xfId="0" applyFont="1" applyFill="1" applyBorder="1" applyProtection="1">
      <protection locked="0"/>
    </xf>
    <xf numFmtId="0" fontId="4" fillId="18" borderId="89" xfId="0" applyFont="1" applyFill="1" applyBorder="1"/>
    <xf numFmtId="0" fontId="5" fillId="0" borderId="7" xfId="2" applyFont="1" applyBorder="1" applyAlignment="1" applyProtection="1">
      <protection locked="0"/>
    </xf>
    <xf numFmtId="0" fontId="5" fillId="0" borderId="89" xfId="0" applyFont="1" applyBorder="1" applyAlignment="1">
      <alignment horizontal="left"/>
    </xf>
    <xf numFmtId="0" fontId="0" fillId="0" borderId="7" xfId="0" applyBorder="1"/>
    <xf numFmtId="0" fontId="0" fillId="18" borderId="0" xfId="0" applyFill="1"/>
    <xf numFmtId="0" fontId="0" fillId="0" borderId="9" xfId="0" applyBorder="1"/>
    <xf numFmtId="0" fontId="7" fillId="18" borderId="20" xfId="0" applyFont="1" applyFill="1" applyBorder="1"/>
    <xf numFmtId="1" fontId="7" fillId="18" borderId="20" xfId="0" applyNumberFormat="1" applyFont="1" applyFill="1" applyBorder="1" applyAlignment="1" applyProtection="1">
      <alignment horizontal="center"/>
      <protection locked="0"/>
    </xf>
    <xf numFmtId="0" fontId="7" fillId="18" borderId="26" xfId="0" applyFont="1" applyFill="1" applyBorder="1" applyProtection="1">
      <protection locked="0"/>
    </xf>
    <xf numFmtId="0" fontId="7" fillId="18" borderId="0" xfId="2" applyFont="1" applyFill="1" applyBorder="1" applyAlignment="1" applyProtection="1">
      <alignment horizontal="center" vertical="center"/>
      <protection hidden="1"/>
    </xf>
    <xf numFmtId="0" fontId="7" fillId="18" borderId="7" xfId="0" applyFont="1" applyFill="1" applyBorder="1"/>
    <xf numFmtId="0" fontId="7" fillId="18" borderId="0" xfId="0" applyFont="1" applyFill="1" applyBorder="1" applyProtection="1">
      <protection locked="0"/>
    </xf>
    <xf numFmtId="0" fontId="7" fillId="6" borderId="16" xfId="1" applyFont="1" applyFill="1" applyBorder="1" applyAlignment="1" applyProtection="1">
      <alignment horizontal="center" vertical="center"/>
      <protection locked="0"/>
    </xf>
    <xf numFmtId="0" fontId="7" fillId="6" borderId="17" xfId="1" applyFont="1" applyFill="1" applyBorder="1" applyAlignment="1" applyProtection="1">
      <alignment horizontal="center" vertical="center"/>
      <protection locked="0"/>
    </xf>
    <xf numFmtId="0" fontId="7" fillId="6" borderId="18" xfId="1" applyFont="1" applyFill="1" applyBorder="1" applyAlignment="1" applyProtection="1">
      <alignment horizontal="center" vertical="center"/>
      <protection locked="0"/>
    </xf>
    <xf numFmtId="0" fontId="7" fillId="6" borderId="15" xfId="1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0" fontId="55" fillId="16" borderId="91" xfId="9" applyFont="1" applyFill="1" applyBorder="1" applyAlignment="1">
      <alignment horizontal="center"/>
    </xf>
    <xf numFmtId="0" fontId="0" fillId="0" borderId="7" xfId="0" applyBorder="1" applyAlignment="1">
      <alignment vertical="center"/>
    </xf>
    <xf numFmtId="49" fontId="48" fillId="18" borderId="7" xfId="0" applyNumberFormat="1" applyFont="1" applyFill="1" applyBorder="1" applyAlignment="1">
      <alignment horizontal="center" vertical="center"/>
    </xf>
    <xf numFmtId="49" fontId="0" fillId="18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9" fontId="12" fillId="18" borderId="7" xfId="0" applyNumberFormat="1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5" xfId="0" applyBorder="1" applyAlignment="1">
      <alignment horizontal="center"/>
    </xf>
    <xf numFmtId="0" fontId="12" fillId="17" borderId="30" xfId="0" applyFont="1" applyFill="1" applyBorder="1" applyAlignment="1">
      <alignment horizontal="center" vertical="center"/>
    </xf>
    <xf numFmtId="49" fontId="48" fillId="0" borderId="34" xfId="0" applyNumberFormat="1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97" xfId="0" applyBorder="1" applyAlignment="1">
      <alignment vertical="center"/>
    </xf>
    <xf numFmtId="49" fontId="48" fillId="0" borderId="36" xfId="0" applyNumberFormat="1" applyFont="1" applyBorder="1" applyAlignment="1">
      <alignment horizontal="center" vertical="center"/>
    </xf>
    <xf numFmtId="49" fontId="0" fillId="18" borderId="36" xfId="0" applyNumberFormat="1" applyFill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49" fontId="48" fillId="0" borderId="9" xfId="0" applyNumberFormat="1" applyFont="1" applyBorder="1" applyAlignment="1">
      <alignment horizontal="center" vertical="center"/>
    </xf>
    <xf numFmtId="49" fontId="0" fillId="18" borderId="9" xfId="0" applyNumberFormat="1" applyFill="1" applyBorder="1" applyAlignment="1">
      <alignment horizontal="center" vertical="center"/>
    </xf>
    <xf numFmtId="49" fontId="12" fillId="2" borderId="61" xfId="0" applyNumberFormat="1" applyFont="1" applyFill="1" applyBorder="1" applyAlignment="1">
      <alignment horizontal="center" vertical="center"/>
    </xf>
    <xf numFmtId="0" fontId="12" fillId="17" borderId="70" xfId="0" applyFont="1" applyFill="1" applyBorder="1" applyAlignment="1">
      <alignment horizontal="center" vertical="center"/>
    </xf>
    <xf numFmtId="49" fontId="48" fillId="0" borderId="35" xfId="0" applyNumberFormat="1" applyFont="1" applyBorder="1" applyAlignment="1">
      <alignment horizontal="center" vertical="center"/>
    </xf>
    <xf numFmtId="49" fontId="48" fillId="0" borderId="60" xfId="0" applyNumberFormat="1" applyFont="1" applyBorder="1" applyAlignment="1">
      <alignment horizontal="center" vertical="center"/>
    </xf>
    <xf numFmtId="49" fontId="48" fillId="0" borderId="61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37" xfId="0" applyBorder="1" applyAlignment="1">
      <alignment horizontal="center"/>
    </xf>
    <xf numFmtId="0" fontId="14" fillId="19" borderId="71" xfId="0" applyFont="1" applyFill="1" applyBorder="1" applyAlignment="1">
      <alignment horizontal="center" vertical="center"/>
    </xf>
    <xf numFmtId="49" fontId="0" fillId="18" borderId="34" xfId="0" applyNumberFormat="1" applyFill="1" applyBorder="1" applyAlignment="1">
      <alignment horizontal="center" vertical="center"/>
    </xf>
    <xf numFmtId="49" fontId="48" fillId="2" borderId="37" xfId="0" applyNumberFormat="1" applyFont="1" applyFill="1" applyBorder="1" applyAlignment="1">
      <alignment horizontal="center" vertical="center"/>
    </xf>
    <xf numFmtId="49" fontId="0" fillId="0" borderId="34" xfId="0" applyNumberFormat="1" applyBorder="1" applyAlignment="1">
      <alignment horizontal="center"/>
    </xf>
    <xf numFmtId="20" fontId="0" fillId="0" borderId="98" xfId="0" applyNumberFormat="1" applyBorder="1" applyAlignment="1">
      <alignment horizontal="center"/>
    </xf>
    <xf numFmtId="49" fontId="0" fillId="18" borderId="60" xfId="0" applyNumberForma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49" fontId="0" fillId="0" borderId="37" xfId="0" applyNumberFormat="1" applyBorder="1" applyAlignment="1">
      <alignment horizontal="center"/>
    </xf>
    <xf numFmtId="0" fontId="12" fillId="17" borderId="7" xfId="0" applyFont="1" applyFill="1" applyBorder="1" applyAlignment="1">
      <alignment horizontal="center" vertical="center"/>
    </xf>
    <xf numFmtId="0" fontId="12" fillId="17" borderId="90" xfId="0" applyFont="1" applyFill="1" applyBorder="1" applyAlignment="1">
      <alignment horizontal="center" vertical="center"/>
    </xf>
    <xf numFmtId="0" fontId="14" fillId="19" borderId="7" xfId="0" applyFont="1" applyFill="1" applyBorder="1" applyAlignment="1">
      <alignment horizontal="center" vertical="center"/>
    </xf>
    <xf numFmtId="0" fontId="12" fillId="17" borderId="35" xfId="0" applyFont="1" applyFill="1" applyBorder="1" applyAlignment="1">
      <alignment horizontal="center" vertical="center"/>
    </xf>
    <xf numFmtId="0" fontId="12" fillId="17" borderId="99" xfId="0" applyFont="1" applyFill="1" applyBorder="1" applyAlignment="1">
      <alignment horizontal="center" vertical="center" wrapText="1"/>
    </xf>
    <xf numFmtId="0" fontId="14" fillId="19" borderId="98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5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2" fillId="26" borderId="89" xfId="0" applyFont="1" applyFill="1" applyBorder="1" applyAlignment="1">
      <alignment horizontal="center" vertical="center"/>
    </xf>
    <xf numFmtId="0" fontId="14" fillId="26" borderId="89" xfId="0" applyFont="1" applyFill="1" applyBorder="1" applyAlignment="1">
      <alignment horizontal="center" vertical="center"/>
    </xf>
    <xf numFmtId="0" fontId="58" fillId="26" borderId="7" xfId="0" applyFont="1" applyFill="1" applyBorder="1" applyAlignment="1">
      <alignment horizontal="center"/>
    </xf>
    <xf numFmtId="0" fontId="59" fillId="26" borderId="90" xfId="0" applyFont="1" applyFill="1" applyBorder="1" applyAlignment="1">
      <alignment horizontal="center"/>
    </xf>
    <xf numFmtId="0" fontId="14" fillId="10" borderId="90" xfId="0" applyFont="1" applyFill="1" applyBorder="1" applyAlignment="1">
      <alignment horizontal="center" vertical="center"/>
    </xf>
    <xf numFmtId="0" fontId="12" fillId="10" borderId="90" xfId="0" applyFont="1" applyFill="1" applyBorder="1" applyAlignment="1">
      <alignment horizontal="center" vertical="center"/>
    </xf>
    <xf numFmtId="49" fontId="12" fillId="10" borderId="90" xfId="0" applyNumberFormat="1" applyFont="1" applyFill="1" applyBorder="1" applyAlignment="1">
      <alignment horizontal="center" vertical="center"/>
    </xf>
    <xf numFmtId="0" fontId="12" fillId="26" borderId="13" xfId="0" applyFont="1" applyFill="1" applyBorder="1" applyAlignment="1">
      <alignment horizontal="center" vertical="center"/>
    </xf>
    <xf numFmtId="0" fontId="12" fillId="25" borderId="89" xfId="0" applyFont="1" applyFill="1" applyBorder="1" applyAlignment="1">
      <alignment horizontal="center" vertical="center"/>
    </xf>
    <xf numFmtId="49" fontId="58" fillId="25" borderId="7" xfId="0" applyNumberFormat="1" applyFont="1" applyFill="1" applyBorder="1" applyAlignment="1">
      <alignment horizontal="center"/>
    </xf>
    <xf numFmtId="0" fontId="12" fillId="26" borderId="3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4" fillId="26" borderId="7" xfId="0" applyFont="1" applyFill="1" applyBorder="1" applyAlignment="1">
      <alignment horizontal="center" vertical="center"/>
    </xf>
    <xf numFmtId="0" fontId="7" fillId="6" borderId="1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3" fillId="0" borderId="19" xfId="0" applyFont="1" applyBorder="1" applyAlignment="1"/>
    <xf numFmtId="0" fontId="3" fillId="0" borderId="16" xfId="0" applyFont="1" applyBorder="1" applyAlignment="1"/>
    <xf numFmtId="0" fontId="7" fillId="6" borderId="9" xfId="1" applyFont="1" applyFill="1" applyBorder="1" applyAlignment="1" applyProtection="1">
      <alignment horizontal="center" vertical="center"/>
      <protection locked="0"/>
    </xf>
    <xf numFmtId="0" fontId="7" fillId="6" borderId="10" xfId="1" applyFont="1" applyFill="1" applyBorder="1" applyAlignment="1" applyProtection="1">
      <alignment horizontal="center" vertical="center"/>
      <protection locked="0"/>
    </xf>
    <xf numFmtId="0" fontId="7" fillId="6" borderId="11" xfId="1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49" fontId="58" fillId="25" borderId="90" xfId="0" applyNumberFormat="1" applyFont="1" applyFill="1" applyBorder="1" applyAlignment="1">
      <alignment horizontal="center"/>
    </xf>
    <xf numFmtId="0" fontId="58" fillId="0" borderId="34" xfId="0" applyFont="1" applyBorder="1" applyAlignment="1">
      <alignment horizontal="center"/>
    </xf>
    <xf numFmtId="0" fontId="58" fillId="0" borderId="98" xfId="0" applyFont="1" applyBorder="1" applyAlignment="1">
      <alignment horizontal="center"/>
    </xf>
    <xf numFmtId="0" fontId="58" fillId="0" borderId="37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59" fillId="25" borderId="34" xfId="0" applyFont="1" applyFill="1" applyBorder="1" applyAlignment="1">
      <alignment horizontal="center"/>
    </xf>
    <xf numFmtId="0" fontId="59" fillId="25" borderId="98" xfId="0" applyFont="1" applyFill="1" applyBorder="1" applyAlignment="1">
      <alignment horizontal="center"/>
    </xf>
    <xf numFmtId="0" fontId="59" fillId="25" borderId="37" xfId="0" applyFont="1" applyFill="1" applyBorder="1" applyAlignment="1">
      <alignment horizontal="center"/>
    </xf>
    <xf numFmtId="49" fontId="44" fillId="18" borderId="7" xfId="0" applyNumberFormat="1" applyFont="1" applyFill="1" applyBorder="1" applyAlignment="1">
      <alignment horizontal="center"/>
    </xf>
    <xf numFmtId="49" fontId="18" fillId="18" borderId="90" xfId="0" applyNumberFormat="1" applyFont="1" applyFill="1" applyBorder="1" applyAlignment="1">
      <alignment horizontal="center"/>
    </xf>
    <xf numFmtId="0" fontId="0" fillId="24" borderId="9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7" fillId="25" borderId="9" xfId="1" applyFont="1" applyFill="1" applyBorder="1" applyAlignment="1">
      <alignment horizontal="center" vertical="center"/>
    </xf>
    <xf numFmtId="0" fontId="7" fillId="25" borderId="11" xfId="1" applyFont="1" applyFill="1" applyBorder="1" applyAlignment="1">
      <alignment horizontal="center" vertical="center"/>
    </xf>
    <xf numFmtId="0" fontId="7" fillId="26" borderId="9" xfId="1" applyFont="1" applyFill="1" applyBorder="1" applyAlignment="1">
      <alignment horizontal="center" vertical="center"/>
    </xf>
    <xf numFmtId="0" fontId="7" fillId="26" borderId="11" xfId="1" applyFont="1" applyFill="1" applyBorder="1" applyAlignment="1">
      <alignment horizontal="center" vertical="center"/>
    </xf>
    <xf numFmtId="0" fontId="12" fillId="26" borderId="9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10" borderId="26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24" borderId="100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12" fillId="26" borderId="96" xfId="0" applyFont="1" applyFill="1" applyBorder="1" applyAlignment="1">
      <alignment horizontal="center" vertical="center"/>
    </xf>
    <xf numFmtId="0" fontId="12" fillId="26" borderId="95" xfId="0" applyFont="1" applyFill="1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6" borderId="96" xfId="1" applyFont="1" applyFill="1" applyBorder="1" applyAlignment="1">
      <alignment horizontal="center" vertical="center"/>
    </xf>
    <xf numFmtId="0" fontId="7" fillId="6" borderId="95" xfId="1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/>
    </xf>
    <xf numFmtId="0" fontId="12" fillId="17" borderId="11" xfId="0" applyFont="1" applyFill="1" applyBorder="1" applyAlignment="1">
      <alignment horizontal="center" vertical="center"/>
    </xf>
    <xf numFmtId="0" fontId="7" fillId="6" borderId="9" xfId="1" applyFont="1" applyFill="1" applyBorder="1" applyAlignment="1">
      <alignment horizontal="center" vertical="center"/>
    </xf>
    <xf numFmtId="0" fontId="7" fillId="6" borderId="11" xfId="1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 wrapText="1"/>
    </xf>
    <xf numFmtId="0" fontId="1" fillId="0" borderId="94" xfId="0" applyFont="1" applyBorder="1" applyAlignment="1">
      <alignment horizontal="center" wrapText="1"/>
    </xf>
    <xf numFmtId="0" fontId="1" fillId="0" borderId="95" xfId="0" applyFont="1" applyBorder="1" applyAlignment="1">
      <alignment horizontal="center" wrapText="1"/>
    </xf>
    <xf numFmtId="0" fontId="0" fillId="24" borderId="61" xfId="0" applyFill="1" applyBorder="1" applyAlignment="1">
      <alignment horizontal="center" vertical="center"/>
    </xf>
    <xf numFmtId="0" fontId="0" fillId="24" borderId="62" xfId="0" applyFill="1" applyBorder="1" applyAlignment="1">
      <alignment horizontal="center" vertical="center"/>
    </xf>
    <xf numFmtId="0" fontId="0" fillId="24" borderId="97" xfId="0" applyFill="1" applyBorder="1" applyAlignment="1">
      <alignment horizontal="center" vertical="center"/>
    </xf>
    <xf numFmtId="0" fontId="12" fillId="17" borderId="96" xfId="0" applyFont="1" applyFill="1" applyBorder="1" applyAlignment="1">
      <alignment horizontal="center" vertical="center"/>
    </xf>
    <xf numFmtId="0" fontId="12" fillId="17" borderId="9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7" fillId="6" borderId="7" xfId="1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 vertical="center"/>
    </xf>
    <xf numFmtId="1" fontId="9" fillId="10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9" borderId="7" xfId="0" applyNumberFormat="1" applyFont="1" applyFill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6" borderId="9" xfId="1" applyFont="1" applyFill="1" applyBorder="1" applyAlignment="1" applyProtection="1">
      <alignment horizontal="center" vertical="center"/>
      <protection locked="0"/>
    </xf>
    <xf numFmtId="0" fontId="7" fillId="6" borderId="10" xfId="1" applyFont="1" applyFill="1" applyBorder="1" applyAlignment="1" applyProtection="1">
      <alignment horizontal="center" vertical="center"/>
      <protection locked="0"/>
    </xf>
    <xf numFmtId="0" fontId="7" fillId="6" borderId="11" xfId="1" applyFont="1" applyFill="1" applyBorder="1" applyAlignment="1" applyProtection="1">
      <alignment horizontal="center" vertical="center"/>
      <protection locked="0"/>
    </xf>
    <xf numFmtId="0" fontId="7" fillId="6" borderId="1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3" fillId="0" borderId="19" xfId="0" applyFont="1" applyBorder="1" applyAlignment="1"/>
    <xf numFmtId="0" fontId="3" fillId="0" borderId="16" xfId="0" applyFont="1" applyBorder="1" applyAlignment="1"/>
    <xf numFmtId="1" fontId="4" fillId="8" borderId="0" xfId="0" applyNumberFormat="1" applyFont="1" applyFill="1" applyAlignment="1">
      <alignment horizontal="center"/>
    </xf>
    <xf numFmtId="1" fontId="4" fillId="9" borderId="0" xfId="0" applyNumberFormat="1" applyFont="1" applyFill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54" fillId="0" borderId="92" xfId="9" applyFont="1" applyBorder="1" applyAlignment="1">
      <alignment horizontal="center" vertical="center"/>
    </xf>
    <xf numFmtId="0" fontId="54" fillId="0" borderId="91" xfId="9" applyFont="1" applyBorder="1" applyAlignment="1">
      <alignment horizontal="center" vertical="center"/>
    </xf>
    <xf numFmtId="1" fontId="4" fillId="18" borderId="0" xfId="0" applyNumberFormat="1" applyFont="1" applyFill="1" applyAlignment="1">
      <alignment horizontal="center"/>
    </xf>
    <xf numFmtId="0" fontId="7" fillId="18" borderId="9" xfId="0" applyFont="1" applyFill="1" applyBorder="1" applyAlignment="1" applyProtection="1">
      <alignment horizontal="center"/>
      <protection locked="0"/>
    </xf>
    <xf numFmtId="0" fontId="7" fillId="18" borderId="11" xfId="0" applyFont="1" applyFill="1" applyBorder="1" applyAlignment="1" applyProtection="1">
      <alignment horizontal="center"/>
      <protection locked="0"/>
    </xf>
    <xf numFmtId="0" fontId="18" fillId="0" borderId="68" xfId="4" applyFont="1" applyBorder="1" applyAlignment="1" applyProtection="1">
      <alignment horizontal="center"/>
      <protection locked="0"/>
    </xf>
    <xf numFmtId="0" fontId="39" fillId="0" borderId="46" xfId="5" applyFont="1" applyBorder="1" applyAlignment="1">
      <alignment horizontal="center" vertical="center"/>
    </xf>
    <xf numFmtId="0" fontId="35" fillId="0" borderId="80" xfId="1" applyFont="1" applyBorder="1" applyAlignment="1">
      <alignment horizontal="center" vertical="center"/>
    </xf>
    <xf numFmtId="0" fontId="35" fillId="0" borderId="68" xfId="1" applyFont="1" applyBorder="1" applyAlignment="1">
      <alignment horizontal="center" vertical="center"/>
    </xf>
    <xf numFmtId="0" fontId="35" fillId="0" borderId="67" xfId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90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58" fillId="0" borderId="34" xfId="0" applyNumberFormat="1" applyFont="1" applyBorder="1" applyAlignment="1">
      <alignment horizontal="center"/>
    </xf>
    <xf numFmtId="20" fontId="58" fillId="0" borderId="98" xfId="0" applyNumberFormat="1" applyFont="1" applyBorder="1" applyAlignment="1">
      <alignment horizontal="center"/>
    </xf>
    <xf numFmtId="49" fontId="58" fillId="0" borderId="37" xfId="0" applyNumberFormat="1" applyFont="1" applyBorder="1" applyAlignment="1">
      <alignment horizontal="center"/>
    </xf>
    <xf numFmtId="0" fontId="61" fillId="16" borderId="7" xfId="0" applyFont="1" applyFill="1" applyBorder="1" applyAlignment="1">
      <alignment horizontal="center"/>
    </xf>
    <xf numFmtId="0" fontId="62" fillId="16" borderId="90" xfId="0" applyFont="1" applyFill="1" applyBorder="1" applyAlignment="1">
      <alignment horizontal="center"/>
    </xf>
    <xf numFmtId="0" fontId="61" fillId="17" borderId="7" xfId="0" applyFont="1" applyFill="1" applyBorder="1" applyAlignment="1">
      <alignment horizontal="center"/>
    </xf>
    <xf numFmtId="0" fontId="61" fillId="17" borderId="90" xfId="0" applyFont="1" applyFill="1" applyBorder="1" applyAlignment="1">
      <alignment horizontal="center"/>
    </xf>
    <xf numFmtId="49" fontId="63" fillId="10" borderId="7" xfId="0" applyNumberFormat="1" applyFont="1" applyFill="1" applyBorder="1" applyAlignment="1">
      <alignment horizontal="center"/>
    </xf>
    <xf numFmtId="49" fontId="63" fillId="10" borderId="90" xfId="0" applyNumberFormat="1" applyFont="1" applyFill="1" applyBorder="1" applyAlignment="1">
      <alignment horizontal="center" vertical="center"/>
    </xf>
    <xf numFmtId="0" fontId="63" fillId="10" borderId="7" xfId="0" applyFont="1" applyFill="1" applyBorder="1" applyAlignment="1">
      <alignment horizontal="center" vertical="center"/>
    </xf>
    <xf numFmtId="0" fontId="63" fillId="10" borderId="90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/>
    </xf>
    <xf numFmtId="0" fontId="12" fillId="0" borderId="52" xfId="0" applyFont="1" applyBorder="1" applyAlignment="1">
      <alignment horizontal="left" vertical="center"/>
    </xf>
    <xf numFmtId="0" fontId="12" fillId="0" borderId="52" xfId="0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0" fontId="12" fillId="0" borderId="5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44" fontId="1" fillId="0" borderId="69" xfId="11" applyFont="1" applyBorder="1" applyAlignment="1">
      <alignment horizontal="center" wrapText="1"/>
    </xf>
    <xf numFmtId="44" fontId="1" fillId="0" borderId="94" xfId="11" applyFont="1" applyBorder="1" applyAlignment="1">
      <alignment horizontal="center" wrapText="1"/>
    </xf>
    <xf numFmtId="44" fontId="1" fillId="0" borderId="95" xfId="11" applyFont="1" applyBorder="1" applyAlignment="1">
      <alignment horizontal="center" wrapText="1"/>
    </xf>
    <xf numFmtId="0" fontId="0" fillId="0" borderId="35" xfId="0" applyBorder="1" applyAlignment="1">
      <alignment horizontal="left" vertical="center"/>
    </xf>
    <xf numFmtId="49" fontId="0" fillId="2" borderId="37" xfId="0" applyNumberFormat="1" applyFill="1" applyBorder="1" applyAlignment="1">
      <alignment horizontal="center" vertical="center"/>
    </xf>
  </cellXfs>
  <cellStyles count="12">
    <cellStyle name="Malé písmo" xfId="1"/>
    <cellStyle name="Měna" xfId="11" builtinId="4"/>
    <cellStyle name="měny_kpdž_v071124_ck" xfId="6"/>
    <cellStyle name="Normální" xfId="0" builtinId="0"/>
    <cellStyle name="normální 2" xfId="4"/>
    <cellStyle name="Normální 3" xfId="9"/>
    <cellStyle name="Roman EE 12 Normál" xfId="3"/>
    <cellStyle name="Universe EE 12 bcentr" xfId="8"/>
    <cellStyle name="Universe EE 12 bold" xfId="5"/>
    <cellStyle name="Universe EE 12 centr." xfId="2"/>
    <cellStyle name="Universe EE 12 norm." xfId="10"/>
    <cellStyle name="Universe EE 9 centr." xfId="7"/>
  </cellStyles>
  <dxfs count="0"/>
  <tableStyles count="0" defaultTableStyle="TableStyleMedium2" defaultPivotStyle="PivotStyleLight16"/>
  <colors>
    <mruColors>
      <color rgb="FF66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"/>
  <sheetViews>
    <sheetView tabSelected="1" zoomScaleNormal="100" workbookViewId="0">
      <selection activeCell="AC1" sqref="AC1"/>
    </sheetView>
  </sheetViews>
  <sheetFormatPr defaultColWidth="9.140625" defaultRowHeight="12.75"/>
  <cols>
    <col min="1" max="4" width="7.28515625" style="1" customWidth="1"/>
    <col min="5" max="5" width="6.140625" style="1" customWidth="1"/>
    <col min="6" max="7" width="7.7109375" style="1" customWidth="1"/>
    <col min="8" max="9" width="7.28515625" style="1" customWidth="1"/>
    <col min="10" max="10" width="8.28515625" style="1" customWidth="1"/>
    <col min="11" max="11" width="7.7109375" style="1" customWidth="1"/>
    <col min="12" max="12" width="6.42578125" style="1" customWidth="1"/>
    <col min="13" max="13" width="7" style="1" customWidth="1"/>
    <col min="14" max="14" width="7.7109375" style="1" customWidth="1"/>
    <col min="15" max="15" width="6.7109375" style="1" customWidth="1"/>
    <col min="16" max="16" width="7.28515625" style="1" customWidth="1"/>
    <col min="17" max="17" width="6.7109375" style="1" customWidth="1"/>
    <col min="18" max="18" width="6.85546875" style="1" customWidth="1"/>
    <col min="19" max="20" width="5" style="1" customWidth="1"/>
    <col min="21" max="21" width="7.5703125" style="1" customWidth="1"/>
    <col min="22" max="22" width="6.28515625" style="1" customWidth="1"/>
    <col min="23" max="23" width="10.42578125" style="1" customWidth="1"/>
    <col min="24" max="16384" width="9.140625" style="1"/>
  </cols>
  <sheetData>
    <row r="1" spans="1:25" ht="15.75" customHeight="1"/>
    <row r="2" spans="1:25" ht="36" customHeight="1">
      <c r="A2" s="264"/>
      <c r="B2" s="264"/>
      <c r="D2" s="264"/>
      <c r="E2" s="264"/>
      <c r="F2" s="414"/>
      <c r="G2" s="414"/>
      <c r="H2" s="414" t="s">
        <v>227</v>
      </c>
      <c r="I2" s="414"/>
      <c r="J2" s="414"/>
      <c r="K2" s="414"/>
      <c r="L2" s="414" t="s">
        <v>370</v>
      </c>
      <c r="M2" s="414"/>
      <c r="N2" s="414"/>
      <c r="O2" s="414"/>
      <c r="P2" s="414"/>
      <c r="Q2" s="414"/>
      <c r="R2" s="414"/>
      <c r="S2" s="414"/>
      <c r="T2" s="415"/>
    </row>
    <row r="3" spans="1:25" ht="21" customHeight="1" thickBot="1">
      <c r="F3" s="465" t="s">
        <v>367</v>
      </c>
      <c r="G3" s="466"/>
      <c r="H3" s="466"/>
      <c r="I3" s="466"/>
      <c r="J3" s="466"/>
      <c r="K3" s="467"/>
      <c r="L3" s="451" t="s">
        <v>368</v>
      </c>
      <c r="M3" s="452"/>
      <c r="N3" s="452"/>
      <c r="O3" s="452"/>
      <c r="P3" s="452"/>
      <c r="Q3" s="452"/>
      <c r="R3" s="453"/>
      <c r="S3" s="454" t="s">
        <v>371</v>
      </c>
      <c r="T3" s="455"/>
      <c r="U3" s="455"/>
      <c r="V3" s="455"/>
      <c r="W3" s="456"/>
    </row>
    <row r="4" spans="1:25" ht="20.25" customHeight="1">
      <c r="B4" s="543" t="s">
        <v>372</v>
      </c>
      <c r="C4" s="544"/>
      <c r="D4" s="544"/>
      <c r="E4" s="545"/>
      <c r="F4" s="424" t="s">
        <v>228</v>
      </c>
      <c r="G4" s="424" t="s">
        <v>229</v>
      </c>
      <c r="H4" s="457" t="s">
        <v>56</v>
      </c>
      <c r="I4" s="458"/>
      <c r="J4" s="424" t="s">
        <v>365</v>
      </c>
      <c r="K4" s="278" t="s">
        <v>57</v>
      </c>
      <c r="L4" s="423" t="s">
        <v>228</v>
      </c>
      <c r="M4" s="416" t="s">
        <v>229</v>
      </c>
      <c r="N4" s="459" t="s">
        <v>56</v>
      </c>
      <c r="O4" s="460"/>
      <c r="P4" s="468" t="s">
        <v>33</v>
      </c>
      <c r="Q4" s="469"/>
      <c r="R4" s="417" t="s">
        <v>230</v>
      </c>
      <c r="S4" s="463" t="s">
        <v>33</v>
      </c>
      <c r="T4" s="464"/>
      <c r="U4" s="420" t="s">
        <v>229</v>
      </c>
      <c r="V4" s="421" t="s">
        <v>41</v>
      </c>
      <c r="W4" s="422" t="s">
        <v>57</v>
      </c>
    </row>
    <row r="5" spans="1:25" ht="24.75" customHeight="1">
      <c r="B5" s="542" t="s">
        <v>13</v>
      </c>
      <c r="C5" s="542"/>
      <c r="D5" s="542"/>
      <c r="E5" s="536"/>
      <c r="F5" s="282" t="s">
        <v>426</v>
      </c>
      <c r="G5" s="282" t="s">
        <v>436</v>
      </c>
      <c r="H5" s="282" t="s">
        <v>455</v>
      </c>
      <c r="I5" s="282" t="s">
        <v>456</v>
      </c>
      <c r="J5" s="521" t="s">
        <v>457</v>
      </c>
      <c r="K5" s="425" t="s">
        <v>445</v>
      </c>
      <c r="L5" s="376">
        <v>24</v>
      </c>
      <c r="M5" s="268" t="s">
        <v>236</v>
      </c>
      <c r="N5" s="11">
        <v>1719</v>
      </c>
      <c r="O5" s="11">
        <v>1034</v>
      </c>
      <c r="P5" s="11">
        <v>76</v>
      </c>
      <c r="Q5" s="279">
        <v>8</v>
      </c>
      <c r="R5" s="418" t="s">
        <v>63</v>
      </c>
      <c r="S5" s="11">
        <v>108</v>
      </c>
      <c r="T5" s="279">
        <v>20</v>
      </c>
      <c r="U5" s="449" t="s">
        <v>446</v>
      </c>
      <c r="V5" s="11">
        <v>36</v>
      </c>
      <c r="W5" s="531" t="s">
        <v>63</v>
      </c>
      <c r="Y5" s="445"/>
    </row>
    <row r="6" spans="1:25" ht="21" customHeight="1">
      <c r="B6" s="536" t="s">
        <v>16</v>
      </c>
      <c r="C6" s="537"/>
      <c r="D6" s="537"/>
      <c r="E6" s="537"/>
      <c r="F6" s="282" t="s">
        <v>428</v>
      </c>
      <c r="G6" s="282" t="s">
        <v>437</v>
      </c>
      <c r="H6" s="282" t="s">
        <v>458</v>
      </c>
      <c r="I6" s="282" t="s">
        <v>459</v>
      </c>
      <c r="J6" s="521" t="s">
        <v>460</v>
      </c>
      <c r="K6" s="425" t="s">
        <v>435</v>
      </c>
      <c r="L6" s="376">
        <v>20</v>
      </c>
      <c r="M6" s="268" t="s">
        <v>238</v>
      </c>
      <c r="N6" s="11">
        <v>1403</v>
      </c>
      <c r="O6" s="11">
        <v>1299</v>
      </c>
      <c r="P6" s="268" t="s">
        <v>247</v>
      </c>
      <c r="Q6" s="279">
        <v>34</v>
      </c>
      <c r="R6" s="418" t="s">
        <v>64</v>
      </c>
      <c r="S6" s="268" t="s">
        <v>482</v>
      </c>
      <c r="T6" s="279">
        <v>54</v>
      </c>
      <c r="U6" s="449" t="s">
        <v>447</v>
      </c>
      <c r="V6" s="265">
        <v>28</v>
      </c>
      <c r="W6" s="532" t="s">
        <v>65</v>
      </c>
    </row>
    <row r="7" spans="1:25" ht="20.25" customHeight="1">
      <c r="B7" s="536" t="s">
        <v>12</v>
      </c>
      <c r="C7" s="537"/>
      <c r="D7" s="537"/>
      <c r="E7" s="537"/>
      <c r="F7" s="282" t="s">
        <v>427</v>
      </c>
      <c r="G7" s="282" t="s">
        <v>438</v>
      </c>
      <c r="H7" s="282" t="s">
        <v>462</v>
      </c>
      <c r="I7" s="282" t="s">
        <v>463</v>
      </c>
      <c r="J7" s="522" t="s">
        <v>461</v>
      </c>
      <c r="K7" s="441">
        <v>2</v>
      </c>
      <c r="L7" s="377">
        <v>20</v>
      </c>
      <c r="M7" s="267">
        <v>0.9291666666666667</v>
      </c>
      <c r="N7" s="11">
        <v>1536</v>
      </c>
      <c r="O7" s="11">
        <v>1424</v>
      </c>
      <c r="P7" s="268" t="s">
        <v>246</v>
      </c>
      <c r="Q7" s="280">
        <v>38</v>
      </c>
      <c r="R7" s="419" t="s">
        <v>65</v>
      </c>
      <c r="S7" s="268" t="s">
        <v>483</v>
      </c>
      <c r="T7" s="280">
        <v>52</v>
      </c>
      <c r="U7" s="450" t="s">
        <v>448</v>
      </c>
      <c r="V7" s="11">
        <v>30</v>
      </c>
      <c r="W7" s="533" t="s">
        <v>64</v>
      </c>
    </row>
    <row r="8" spans="1:25" ht="20.25" customHeight="1">
      <c r="B8" s="536" t="s">
        <v>10</v>
      </c>
      <c r="C8" s="537"/>
      <c r="D8" s="537"/>
      <c r="E8" s="537"/>
      <c r="F8" s="282" t="s">
        <v>429</v>
      </c>
      <c r="G8" s="282" t="s">
        <v>439</v>
      </c>
      <c r="H8" s="282" t="s">
        <v>465</v>
      </c>
      <c r="I8" s="370" t="s">
        <v>466</v>
      </c>
      <c r="J8" s="521" t="s">
        <v>464</v>
      </c>
      <c r="K8" s="425" t="s">
        <v>433</v>
      </c>
      <c r="L8" s="376">
        <v>18</v>
      </c>
      <c r="M8" s="268" t="s">
        <v>241</v>
      </c>
      <c r="N8" s="11">
        <v>1499</v>
      </c>
      <c r="O8" s="11">
        <v>1387</v>
      </c>
      <c r="P8" s="268" t="s">
        <v>251</v>
      </c>
      <c r="Q8" s="279">
        <v>41</v>
      </c>
      <c r="R8" s="418" t="s">
        <v>66</v>
      </c>
      <c r="S8" s="268" t="s">
        <v>484</v>
      </c>
      <c r="T8" s="279">
        <v>75</v>
      </c>
      <c r="U8" s="449" t="s">
        <v>449</v>
      </c>
      <c r="V8" s="265">
        <v>22</v>
      </c>
      <c r="W8" s="534" t="s">
        <v>67</v>
      </c>
    </row>
    <row r="9" spans="1:25" ht="20.25" customHeight="1">
      <c r="B9" s="536" t="s">
        <v>17</v>
      </c>
      <c r="C9" s="537"/>
      <c r="D9" s="537"/>
      <c r="E9" s="537"/>
      <c r="F9" s="370" t="s">
        <v>430</v>
      </c>
      <c r="G9" s="282" t="s">
        <v>440</v>
      </c>
      <c r="H9" s="282" t="s">
        <v>467</v>
      </c>
      <c r="I9" s="282" t="s">
        <v>468</v>
      </c>
      <c r="J9" s="521" t="s">
        <v>469</v>
      </c>
      <c r="K9" s="425" t="s">
        <v>429</v>
      </c>
      <c r="L9" s="376">
        <v>18</v>
      </c>
      <c r="M9" s="268" t="s">
        <v>239</v>
      </c>
      <c r="N9" s="11">
        <v>1549</v>
      </c>
      <c r="O9" s="11">
        <v>1603</v>
      </c>
      <c r="P9" s="268" t="s">
        <v>248</v>
      </c>
      <c r="Q9" s="279">
        <v>50</v>
      </c>
      <c r="R9" s="418" t="s">
        <v>67</v>
      </c>
      <c r="S9" s="268" t="s">
        <v>485</v>
      </c>
      <c r="T9" s="279">
        <v>79</v>
      </c>
      <c r="U9" s="449" t="s">
        <v>450</v>
      </c>
      <c r="V9" s="268" t="s">
        <v>431</v>
      </c>
      <c r="W9" s="533" t="s">
        <v>66</v>
      </c>
    </row>
    <row r="10" spans="1:25" ht="20.25" customHeight="1">
      <c r="F10" s="451" t="s">
        <v>367</v>
      </c>
      <c r="G10" s="452"/>
      <c r="H10" s="452"/>
      <c r="I10" s="452"/>
      <c r="J10" s="452"/>
      <c r="K10" s="453"/>
      <c r="L10" s="451" t="s">
        <v>368</v>
      </c>
      <c r="M10" s="452"/>
      <c r="N10" s="452"/>
      <c r="O10" s="452"/>
      <c r="P10" s="452"/>
      <c r="Q10" s="452"/>
      <c r="R10" s="453"/>
      <c r="S10" s="454" t="s">
        <v>371</v>
      </c>
      <c r="T10" s="455"/>
      <c r="U10" s="455"/>
      <c r="V10" s="455"/>
      <c r="W10" s="456"/>
    </row>
    <row r="11" spans="1:25" ht="20.25" customHeight="1">
      <c r="B11" s="543" t="s">
        <v>372</v>
      </c>
      <c r="C11" s="544"/>
      <c r="D11" s="544"/>
      <c r="E11" s="545"/>
      <c r="F11" s="424" t="s">
        <v>228</v>
      </c>
      <c r="G11" s="424" t="s">
        <v>229</v>
      </c>
      <c r="H11" s="457" t="s">
        <v>56</v>
      </c>
      <c r="I11" s="458"/>
      <c r="J11" s="424" t="s">
        <v>365</v>
      </c>
      <c r="K11" s="278" t="s">
        <v>57</v>
      </c>
      <c r="L11" s="426" t="s">
        <v>366</v>
      </c>
      <c r="M11" s="427" t="s">
        <v>229</v>
      </c>
      <c r="N11" s="459" t="s">
        <v>56</v>
      </c>
      <c r="O11" s="460"/>
      <c r="P11" s="461" t="s">
        <v>33</v>
      </c>
      <c r="Q11" s="462"/>
      <c r="R11" s="428" t="s">
        <v>230</v>
      </c>
      <c r="S11" s="463" t="s">
        <v>33</v>
      </c>
      <c r="T11" s="464"/>
      <c r="U11" s="420" t="s">
        <v>229</v>
      </c>
      <c r="V11" s="421" t="s">
        <v>41</v>
      </c>
      <c r="W11" s="422" t="s">
        <v>57</v>
      </c>
    </row>
    <row r="12" spans="1:25" ht="27.75" customHeight="1">
      <c r="B12" s="535" t="s">
        <v>14</v>
      </c>
      <c r="C12" s="535"/>
      <c r="D12" s="535"/>
      <c r="E12" s="535"/>
      <c r="F12" s="391" t="s">
        <v>432</v>
      </c>
      <c r="G12" s="282" t="s">
        <v>441</v>
      </c>
      <c r="H12" s="370" t="s">
        <v>470</v>
      </c>
      <c r="I12" s="282" t="s">
        <v>471</v>
      </c>
      <c r="J12" s="387" t="s">
        <v>472</v>
      </c>
      <c r="K12" s="446">
        <v>6</v>
      </c>
      <c r="L12" s="376">
        <v>12</v>
      </c>
      <c r="M12" s="268" t="s">
        <v>237</v>
      </c>
      <c r="N12" s="11">
        <v>1365</v>
      </c>
      <c r="O12" s="11">
        <v>1578</v>
      </c>
      <c r="P12" s="268" t="s">
        <v>249</v>
      </c>
      <c r="Q12" s="279">
        <v>52</v>
      </c>
      <c r="R12" s="273" t="s">
        <v>68</v>
      </c>
      <c r="S12" s="11">
        <v>60</v>
      </c>
      <c r="T12" s="279">
        <v>62</v>
      </c>
      <c r="U12" s="449" t="s">
        <v>451</v>
      </c>
      <c r="V12" s="11">
        <v>21</v>
      </c>
      <c r="W12" s="531" t="s">
        <v>68</v>
      </c>
    </row>
    <row r="13" spans="1:25" ht="21" customHeight="1">
      <c r="B13" s="536" t="s">
        <v>15</v>
      </c>
      <c r="C13" s="537"/>
      <c r="D13" s="537"/>
      <c r="E13" s="538"/>
      <c r="F13" s="391" t="s">
        <v>433</v>
      </c>
      <c r="G13" s="282" t="s">
        <v>442</v>
      </c>
      <c r="H13" s="282" t="s">
        <v>473</v>
      </c>
      <c r="I13" s="282" t="s">
        <v>474</v>
      </c>
      <c r="J13" s="387" t="s">
        <v>475</v>
      </c>
      <c r="K13" s="447">
        <v>8</v>
      </c>
      <c r="L13" s="377">
        <v>12</v>
      </c>
      <c r="M13" s="269" t="s">
        <v>237</v>
      </c>
      <c r="N13" s="11">
        <v>1390</v>
      </c>
      <c r="O13" s="276">
        <v>1535</v>
      </c>
      <c r="P13" s="11">
        <v>34</v>
      </c>
      <c r="Q13" s="281">
        <v>52</v>
      </c>
      <c r="R13" s="274" t="s">
        <v>69</v>
      </c>
      <c r="S13" s="268" t="s">
        <v>246</v>
      </c>
      <c r="T13" s="279">
        <v>70</v>
      </c>
      <c r="U13" s="449" t="s">
        <v>452</v>
      </c>
      <c r="V13" s="265">
        <v>17</v>
      </c>
      <c r="W13" s="532" t="s">
        <v>70</v>
      </c>
    </row>
    <row r="14" spans="1:25" ht="21.75" customHeight="1">
      <c r="B14" s="539" t="s">
        <v>9</v>
      </c>
      <c r="C14" s="540"/>
      <c r="D14" s="540"/>
      <c r="E14" s="541"/>
      <c r="F14" s="391" t="s">
        <v>434</v>
      </c>
      <c r="G14" s="282" t="s">
        <v>443</v>
      </c>
      <c r="H14" s="282" t="s">
        <v>476</v>
      </c>
      <c r="I14" s="282" t="s">
        <v>477</v>
      </c>
      <c r="J14" s="387" t="s">
        <v>478</v>
      </c>
      <c r="K14" s="446">
        <v>7</v>
      </c>
      <c r="L14" s="376">
        <v>12</v>
      </c>
      <c r="M14" s="266">
        <v>0.56041666666666667</v>
      </c>
      <c r="N14" s="11">
        <v>1305</v>
      </c>
      <c r="O14" s="11">
        <v>1543</v>
      </c>
      <c r="P14" s="268" t="s">
        <v>245</v>
      </c>
      <c r="Q14" s="279">
        <v>56</v>
      </c>
      <c r="R14" s="273" t="s">
        <v>70</v>
      </c>
      <c r="S14" s="268" t="s">
        <v>246</v>
      </c>
      <c r="T14" s="280">
        <v>66</v>
      </c>
      <c r="U14" s="450" t="s">
        <v>453</v>
      </c>
      <c r="V14" s="11">
        <v>19</v>
      </c>
      <c r="W14" s="533" t="s">
        <v>69</v>
      </c>
    </row>
    <row r="15" spans="1:25" ht="24" customHeight="1" thickBot="1">
      <c r="B15" s="539" t="s">
        <v>11</v>
      </c>
      <c r="C15" s="540"/>
      <c r="D15" s="540"/>
      <c r="E15" s="541"/>
      <c r="F15" s="392" t="s">
        <v>435</v>
      </c>
      <c r="G15" s="384" t="s">
        <v>444</v>
      </c>
      <c r="H15" s="384" t="s">
        <v>479</v>
      </c>
      <c r="I15" s="385" t="s">
        <v>480</v>
      </c>
      <c r="J15" s="393" t="s">
        <v>481</v>
      </c>
      <c r="K15" s="448">
        <v>9</v>
      </c>
      <c r="L15" s="376">
        <v>8</v>
      </c>
      <c r="M15" s="268" t="s">
        <v>240</v>
      </c>
      <c r="N15" s="11">
        <v>1154</v>
      </c>
      <c r="O15" s="11">
        <v>1517</v>
      </c>
      <c r="P15" s="268" t="s">
        <v>250</v>
      </c>
      <c r="Q15" s="279">
        <v>59</v>
      </c>
      <c r="R15" s="273" t="s">
        <v>71</v>
      </c>
      <c r="S15" s="268" t="s">
        <v>245</v>
      </c>
      <c r="T15" s="279">
        <v>89</v>
      </c>
      <c r="U15" s="449" t="s">
        <v>454</v>
      </c>
      <c r="V15" s="11">
        <v>11</v>
      </c>
      <c r="W15" s="533" t="s">
        <v>71</v>
      </c>
    </row>
    <row r="16" spans="1:25" ht="21.75" customHeight="1"/>
    <row r="17" spans="2:23" ht="23.25" customHeight="1" thickBot="1">
      <c r="K17" s="485" t="s">
        <v>367</v>
      </c>
      <c r="L17" s="486"/>
      <c r="M17" s="486"/>
      <c r="N17" s="486"/>
      <c r="O17" s="486"/>
      <c r="P17" s="487"/>
      <c r="Q17" s="465" t="s">
        <v>368</v>
      </c>
      <c r="R17" s="466"/>
      <c r="S17" s="466"/>
      <c r="T17" s="466"/>
      <c r="U17" s="466"/>
      <c r="V17" s="466"/>
      <c r="W17" s="467"/>
    </row>
    <row r="18" spans="2:23" ht="47.25" customHeight="1">
      <c r="B18" s="482" t="s">
        <v>486</v>
      </c>
      <c r="C18" s="483"/>
      <c r="D18" s="483"/>
      <c r="E18" s="484"/>
      <c r="F18" s="124" t="s">
        <v>23</v>
      </c>
      <c r="G18" s="124" t="s">
        <v>26</v>
      </c>
      <c r="H18" s="124" t="s">
        <v>21</v>
      </c>
      <c r="I18" s="124" t="s">
        <v>20</v>
      </c>
      <c r="J18" s="125" t="s">
        <v>25</v>
      </c>
      <c r="K18" s="390" t="s">
        <v>228</v>
      </c>
      <c r="L18" s="378" t="s">
        <v>229</v>
      </c>
      <c r="M18" s="476" t="s">
        <v>56</v>
      </c>
      <c r="N18" s="477"/>
      <c r="O18" s="378" t="s">
        <v>365</v>
      </c>
      <c r="P18" s="397" t="s">
        <v>57</v>
      </c>
      <c r="Q18" s="375" t="s">
        <v>228</v>
      </c>
      <c r="R18" s="277" t="s">
        <v>229</v>
      </c>
      <c r="S18" s="480" t="s">
        <v>56</v>
      </c>
      <c r="T18" s="481"/>
      <c r="U18" s="488" t="s">
        <v>33</v>
      </c>
      <c r="V18" s="489"/>
      <c r="W18" s="278" t="s">
        <v>230</v>
      </c>
    </row>
    <row r="19" spans="2:23" ht="23.25" customHeight="1">
      <c r="B19" s="552" t="s">
        <v>13</v>
      </c>
      <c r="C19" s="553"/>
      <c r="D19" s="553"/>
      <c r="E19" s="554"/>
      <c r="F19" s="283"/>
      <c r="G19" s="282" t="s">
        <v>417</v>
      </c>
      <c r="H19" s="369" t="s">
        <v>419</v>
      </c>
      <c r="I19" s="282" t="s">
        <v>419</v>
      </c>
      <c r="J19" s="379" t="s">
        <v>419</v>
      </c>
      <c r="K19" s="391" t="s">
        <v>426</v>
      </c>
      <c r="L19" s="282" t="s">
        <v>436</v>
      </c>
      <c r="M19" s="282" t="s">
        <v>455</v>
      </c>
      <c r="N19" s="282" t="s">
        <v>456</v>
      </c>
      <c r="O19" s="521" t="s">
        <v>457</v>
      </c>
      <c r="P19" s="524" t="s">
        <v>63</v>
      </c>
      <c r="Q19" s="376">
        <v>24</v>
      </c>
      <c r="R19" s="268" t="s">
        <v>236</v>
      </c>
      <c r="S19" s="11">
        <v>1719</v>
      </c>
      <c r="T19" s="11">
        <v>1034</v>
      </c>
      <c r="U19" s="11">
        <v>76</v>
      </c>
      <c r="V19" s="279">
        <v>8</v>
      </c>
      <c r="W19" s="527" t="s">
        <v>63</v>
      </c>
    </row>
    <row r="20" spans="2:23" ht="24" customHeight="1">
      <c r="B20" s="552" t="s">
        <v>16</v>
      </c>
      <c r="C20" s="553"/>
      <c r="D20" s="553"/>
      <c r="E20" s="554"/>
      <c r="F20" s="282" t="s">
        <v>418</v>
      </c>
      <c r="G20" s="283"/>
      <c r="H20" s="282" t="s">
        <v>420</v>
      </c>
      <c r="I20" s="282" t="s">
        <v>419</v>
      </c>
      <c r="J20" s="398" t="s">
        <v>419</v>
      </c>
      <c r="K20" s="391" t="s">
        <v>428</v>
      </c>
      <c r="L20" s="282" t="s">
        <v>437</v>
      </c>
      <c r="M20" s="282" t="s">
        <v>458</v>
      </c>
      <c r="N20" s="282" t="s">
        <v>459</v>
      </c>
      <c r="O20" s="521" t="s">
        <v>460</v>
      </c>
      <c r="P20" s="524" t="s">
        <v>65</v>
      </c>
      <c r="Q20" s="376">
        <v>20</v>
      </c>
      <c r="R20" s="268" t="s">
        <v>238</v>
      </c>
      <c r="S20" s="11">
        <v>1403</v>
      </c>
      <c r="T20" s="11">
        <v>1299</v>
      </c>
      <c r="U20" s="268" t="s">
        <v>247</v>
      </c>
      <c r="V20" s="279">
        <v>34</v>
      </c>
      <c r="W20" s="527" t="s">
        <v>64</v>
      </c>
    </row>
    <row r="21" spans="2:23" ht="24.75" customHeight="1">
      <c r="B21" s="552" t="s">
        <v>12</v>
      </c>
      <c r="C21" s="553"/>
      <c r="D21" s="553"/>
      <c r="E21" s="554"/>
      <c r="F21" s="282" t="s">
        <v>420</v>
      </c>
      <c r="G21" s="370" t="s">
        <v>419</v>
      </c>
      <c r="H21" s="283"/>
      <c r="I21" s="282" t="s">
        <v>419</v>
      </c>
      <c r="J21" s="379" t="s">
        <v>421</v>
      </c>
      <c r="K21" s="391" t="s">
        <v>427</v>
      </c>
      <c r="L21" s="282" t="s">
        <v>438</v>
      </c>
      <c r="M21" s="282" t="s">
        <v>462</v>
      </c>
      <c r="N21" s="282" t="s">
        <v>463</v>
      </c>
      <c r="O21" s="522" t="s">
        <v>461</v>
      </c>
      <c r="P21" s="525" t="s">
        <v>64</v>
      </c>
      <c r="Q21" s="377">
        <v>20</v>
      </c>
      <c r="R21" s="267">
        <v>0.9291666666666667</v>
      </c>
      <c r="S21" s="11">
        <v>1536</v>
      </c>
      <c r="T21" s="11">
        <v>1424</v>
      </c>
      <c r="U21" s="268" t="s">
        <v>246</v>
      </c>
      <c r="V21" s="280">
        <v>38</v>
      </c>
      <c r="W21" s="528" t="s">
        <v>65</v>
      </c>
    </row>
    <row r="22" spans="2:23" ht="21.75" customHeight="1">
      <c r="B22" s="552" t="s">
        <v>10</v>
      </c>
      <c r="C22" s="553"/>
      <c r="D22" s="553"/>
      <c r="E22" s="554"/>
      <c r="F22" s="282" t="s">
        <v>420</v>
      </c>
      <c r="G22" s="282" t="s">
        <v>420</v>
      </c>
      <c r="H22" s="282" t="s">
        <v>420</v>
      </c>
      <c r="I22" s="283"/>
      <c r="J22" s="379" t="s">
        <v>420</v>
      </c>
      <c r="K22" s="391" t="s">
        <v>429</v>
      </c>
      <c r="L22" s="282" t="s">
        <v>439</v>
      </c>
      <c r="M22" s="282" t="s">
        <v>465</v>
      </c>
      <c r="N22" s="370" t="s">
        <v>466</v>
      </c>
      <c r="O22" s="521" t="s">
        <v>464</v>
      </c>
      <c r="P22" s="524" t="s">
        <v>67</v>
      </c>
      <c r="Q22" s="376">
        <v>18</v>
      </c>
      <c r="R22" s="268" t="s">
        <v>241</v>
      </c>
      <c r="S22" s="11">
        <v>1499</v>
      </c>
      <c r="T22" s="11">
        <v>1387</v>
      </c>
      <c r="U22" s="268" t="s">
        <v>251</v>
      </c>
      <c r="V22" s="279">
        <v>41</v>
      </c>
      <c r="W22" s="527" t="s">
        <v>66</v>
      </c>
    </row>
    <row r="23" spans="2:23" ht="22.5" customHeight="1" thickBot="1">
      <c r="B23" s="555" t="s">
        <v>17</v>
      </c>
      <c r="C23" s="556"/>
      <c r="D23" s="556"/>
      <c r="E23" s="557"/>
      <c r="F23" s="384" t="s">
        <v>420</v>
      </c>
      <c r="G23" s="384" t="s">
        <v>420</v>
      </c>
      <c r="H23" s="384" t="s">
        <v>422</v>
      </c>
      <c r="I23" s="384" t="s">
        <v>419</v>
      </c>
      <c r="J23" s="399"/>
      <c r="K23" s="402" t="s">
        <v>430</v>
      </c>
      <c r="L23" s="384" t="s">
        <v>440</v>
      </c>
      <c r="M23" s="384" t="s">
        <v>467</v>
      </c>
      <c r="N23" s="384" t="s">
        <v>468</v>
      </c>
      <c r="O23" s="523" t="s">
        <v>469</v>
      </c>
      <c r="P23" s="526" t="s">
        <v>66</v>
      </c>
      <c r="Q23" s="376">
        <v>18</v>
      </c>
      <c r="R23" s="268" t="s">
        <v>239</v>
      </c>
      <c r="S23" s="11">
        <v>1549</v>
      </c>
      <c r="T23" s="11">
        <v>1603</v>
      </c>
      <c r="U23" s="268" t="s">
        <v>248</v>
      </c>
      <c r="V23" s="279">
        <v>50</v>
      </c>
      <c r="W23" s="527" t="s">
        <v>67</v>
      </c>
    </row>
    <row r="24" spans="2:23" ht="20.25" customHeight="1"/>
    <row r="25" spans="2:23" ht="30" customHeight="1" thickBot="1">
      <c r="J25" s="451" t="s">
        <v>367</v>
      </c>
      <c r="K25" s="452"/>
      <c r="L25" s="452"/>
      <c r="M25" s="452"/>
      <c r="N25" s="452"/>
      <c r="O25" s="453"/>
      <c r="P25" s="451" t="s">
        <v>368</v>
      </c>
      <c r="Q25" s="452"/>
      <c r="R25" s="452"/>
      <c r="S25" s="452"/>
      <c r="T25" s="452"/>
      <c r="U25" s="452"/>
      <c r="V25" s="453"/>
    </row>
    <row r="26" spans="2:23" ht="46.5" customHeight="1">
      <c r="B26" s="482" t="s">
        <v>487</v>
      </c>
      <c r="C26" s="483"/>
      <c r="D26" s="483"/>
      <c r="E26" s="484"/>
      <c r="F26" s="124" t="s">
        <v>24</v>
      </c>
      <c r="G26" s="124" t="s">
        <v>27</v>
      </c>
      <c r="H26" s="124" t="s">
        <v>19</v>
      </c>
      <c r="I26" s="386" t="s">
        <v>22</v>
      </c>
      <c r="J26" s="409" t="s">
        <v>228</v>
      </c>
      <c r="K26" s="406" t="s">
        <v>229</v>
      </c>
      <c r="L26" s="480" t="s">
        <v>56</v>
      </c>
      <c r="M26" s="481"/>
      <c r="N26" s="406" t="s">
        <v>33</v>
      </c>
      <c r="O26" s="410" t="s">
        <v>230</v>
      </c>
      <c r="P26" s="408" t="s">
        <v>366</v>
      </c>
      <c r="Q26" s="405" t="s">
        <v>229</v>
      </c>
      <c r="R26" s="480" t="s">
        <v>56</v>
      </c>
      <c r="S26" s="481"/>
      <c r="T26" s="478" t="s">
        <v>33</v>
      </c>
      <c r="U26" s="479"/>
      <c r="V26" s="108" t="s">
        <v>230</v>
      </c>
    </row>
    <row r="27" spans="2:23" ht="23.25" customHeight="1">
      <c r="B27" s="546" t="s">
        <v>14</v>
      </c>
      <c r="C27" s="535"/>
      <c r="D27" s="535"/>
      <c r="E27" s="535"/>
      <c r="F27" s="256"/>
      <c r="G27" s="282" t="s">
        <v>419</v>
      </c>
      <c r="H27" s="282" t="s">
        <v>417</v>
      </c>
      <c r="I27" s="387" t="s">
        <v>421</v>
      </c>
      <c r="J27" s="391" t="s">
        <v>432</v>
      </c>
      <c r="K27" s="282" t="s">
        <v>441</v>
      </c>
      <c r="L27" s="370" t="s">
        <v>470</v>
      </c>
      <c r="M27" s="282" t="s">
        <v>471</v>
      </c>
      <c r="N27" s="387" t="s">
        <v>472</v>
      </c>
      <c r="O27" s="442" t="s">
        <v>68</v>
      </c>
      <c r="P27" s="376">
        <v>12</v>
      </c>
      <c r="Q27" s="268" t="s">
        <v>237</v>
      </c>
      <c r="R27" s="11">
        <v>1365</v>
      </c>
      <c r="S27" s="11">
        <v>1578</v>
      </c>
      <c r="T27" s="268" t="s">
        <v>249</v>
      </c>
      <c r="U27" s="279">
        <v>52</v>
      </c>
      <c r="V27" s="529" t="s">
        <v>68</v>
      </c>
    </row>
    <row r="28" spans="2:23" ht="23.25" customHeight="1">
      <c r="B28" s="547" t="s">
        <v>15</v>
      </c>
      <c r="C28" s="537"/>
      <c r="D28" s="537"/>
      <c r="E28" s="538"/>
      <c r="F28" s="282" t="s">
        <v>420</v>
      </c>
      <c r="G28" s="256"/>
      <c r="H28" s="282" t="s">
        <v>420</v>
      </c>
      <c r="I28" s="388" t="s">
        <v>421</v>
      </c>
      <c r="J28" s="391" t="s">
        <v>433</v>
      </c>
      <c r="K28" s="282" t="s">
        <v>442</v>
      </c>
      <c r="L28" s="282" t="s">
        <v>473</v>
      </c>
      <c r="M28" s="282" t="s">
        <v>474</v>
      </c>
      <c r="N28" s="387" t="s">
        <v>475</v>
      </c>
      <c r="O28" s="443" t="s">
        <v>70</v>
      </c>
      <c r="P28" s="377">
        <v>12</v>
      </c>
      <c r="Q28" s="269" t="s">
        <v>237</v>
      </c>
      <c r="R28" s="11">
        <v>1390</v>
      </c>
      <c r="S28" s="276">
        <v>1535</v>
      </c>
      <c r="T28" s="11">
        <v>34</v>
      </c>
      <c r="U28" s="281">
        <v>52</v>
      </c>
      <c r="V28" s="530" t="s">
        <v>69</v>
      </c>
    </row>
    <row r="29" spans="2:23" ht="24.75" customHeight="1">
      <c r="B29" s="548" t="s">
        <v>9</v>
      </c>
      <c r="C29" s="540"/>
      <c r="D29" s="540"/>
      <c r="E29" s="541"/>
      <c r="F29" s="369" t="s">
        <v>418</v>
      </c>
      <c r="G29" s="282" t="s">
        <v>419</v>
      </c>
      <c r="H29" s="256"/>
      <c r="I29" s="387" t="s">
        <v>421</v>
      </c>
      <c r="J29" s="391" t="s">
        <v>434</v>
      </c>
      <c r="K29" s="282" t="s">
        <v>443</v>
      </c>
      <c r="L29" s="282" t="s">
        <v>476</v>
      </c>
      <c r="M29" s="282" t="s">
        <v>477</v>
      </c>
      <c r="N29" s="387" t="s">
        <v>478</v>
      </c>
      <c r="O29" s="442" t="s">
        <v>69</v>
      </c>
      <c r="P29" s="376">
        <v>12</v>
      </c>
      <c r="Q29" s="266">
        <v>0.56041666666666667</v>
      </c>
      <c r="R29" s="11">
        <v>1305</v>
      </c>
      <c r="S29" s="11">
        <v>1543</v>
      </c>
      <c r="T29" s="268" t="s">
        <v>245</v>
      </c>
      <c r="U29" s="279">
        <v>56</v>
      </c>
      <c r="V29" s="529" t="s">
        <v>70</v>
      </c>
    </row>
    <row r="30" spans="2:23" ht="24.75" customHeight="1" thickBot="1">
      <c r="B30" s="549" t="s">
        <v>11</v>
      </c>
      <c r="C30" s="550"/>
      <c r="D30" s="550"/>
      <c r="E30" s="551"/>
      <c r="F30" s="384" t="s">
        <v>422</v>
      </c>
      <c r="G30" s="384" t="s">
        <v>422</v>
      </c>
      <c r="H30" s="384" t="s">
        <v>422</v>
      </c>
      <c r="I30" s="389"/>
      <c r="J30" s="392" t="s">
        <v>435</v>
      </c>
      <c r="K30" s="384" t="s">
        <v>444</v>
      </c>
      <c r="L30" s="384" t="s">
        <v>479</v>
      </c>
      <c r="M30" s="385" t="s">
        <v>480</v>
      </c>
      <c r="N30" s="393" t="s">
        <v>481</v>
      </c>
      <c r="O30" s="444" t="s">
        <v>71</v>
      </c>
      <c r="P30" s="376">
        <v>8</v>
      </c>
      <c r="Q30" s="268" t="s">
        <v>240</v>
      </c>
      <c r="R30" s="11">
        <v>1154</v>
      </c>
      <c r="S30" s="11">
        <v>1517</v>
      </c>
      <c r="T30" s="268" t="s">
        <v>250</v>
      </c>
      <c r="U30" s="279">
        <v>59</v>
      </c>
      <c r="V30" s="529" t="s">
        <v>71</v>
      </c>
    </row>
    <row r="31" spans="2:23" ht="12.75" hidden="1" customHeight="1"/>
    <row r="32" spans="2:23" ht="27.75" customHeight="1"/>
    <row r="33" spans="1:22" ht="21.75" customHeight="1">
      <c r="A33" s="264"/>
      <c r="B33" s="264"/>
      <c r="C33" s="264"/>
      <c r="D33" s="264"/>
      <c r="E33" s="264"/>
      <c r="F33" s="264"/>
      <c r="G33" s="264"/>
      <c r="H33" s="264" t="s">
        <v>227</v>
      </c>
      <c r="I33" s="264"/>
      <c r="J33" s="264"/>
      <c r="K33" s="413"/>
      <c r="L33" s="264" t="s">
        <v>369</v>
      </c>
      <c r="M33" s="264"/>
      <c r="N33" s="264"/>
      <c r="O33" s="412"/>
    </row>
    <row r="34" spans="1:22" ht="11.25" customHeight="1" thickBot="1"/>
    <row r="35" spans="1:22" ht="44.25" customHeight="1">
      <c r="B35" s="558" t="s">
        <v>28</v>
      </c>
      <c r="C35" s="559"/>
      <c r="D35" s="559"/>
      <c r="E35" s="560"/>
      <c r="F35" s="124" t="s">
        <v>19</v>
      </c>
      <c r="G35" s="124" t="s">
        <v>21</v>
      </c>
      <c r="H35" s="124" t="s">
        <v>23</v>
      </c>
      <c r="I35" s="124" t="s">
        <v>27</v>
      </c>
      <c r="J35" s="124" t="s">
        <v>26</v>
      </c>
      <c r="K35" s="124" t="s">
        <v>25</v>
      </c>
      <c r="L35" s="124" t="s">
        <v>24</v>
      </c>
      <c r="M35" s="124" t="s">
        <v>22</v>
      </c>
      <c r="N35" s="125" t="s">
        <v>20</v>
      </c>
      <c r="O35" s="375" t="s">
        <v>228</v>
      </c>
      <c r="P35" s="277" t="s">
        <v>229</v>
      </c>
      <c r="Q35" s="480" t="s">
        <v>56</v>
      </c>
      <c r="R35" s="481"/>
      <c r="S35" s="480" t="s">
        <v>33</v>
      </c>
      <c r="T35" s="481"/>
      <c r="U35" s="407" t="s">
        <v>230</v>
      </c>
      <c r="V35" s="411"/>
    </row>
    <row r="36" spans="1:22" ht="20.25" customHeight="1">
      <c r="B36" s="473" t="s">
        <v>9</v>
      </c>
      <c r="C36" s="474"/>
      <c r="D36" s="474"/>
      <c r="E36" s="475"/>
      <c r="F36" s="256"/>
      <c r="G36" s="282" t="s">
        <v>190</v>
      </c>
      <c r="H36" s="282" t="s">
        <v>193</v>
      </c>
      <c r="I36" s="282" t="s">
        <v>232</v>
      </c>
      <c r="J36" s="282" t="s">
        <v>190</v>
      </c>
      <c r="K36" s="282" t="s">
        <v>231</v>
      </c>
      <c r="L36" s="282" t="s">
        <v>189</v>
      </c>
      <c r="M36" s="282" t="s">
        <v>232</v>
      </c>
      <c r="N36" s="379" t="s">
        <v>190</v>
      </c>
      <c r="O36" s="376">
        <v>12</v>
      </c>
      <c r="P36" s="266">
        <v>0.56041666666666667</v>
      </c>
      <c r="Q36" s="11">
        <v>1305</v>
      </c>
      <c r="R36" s="11">
        <v>1543</v>
      </c>
      <c r="S36" s="268" t="s">
        <v>245</v>
      </c>
      <c r="T36" s="279">
        <v>56</v>
      </c>
      <c r="U36" s="273" t="s">
        <v>70</v>
      </c>
    </row>
    <row r="37" spans="1:22" ht="20.25" customHeight="1">
      <c r="B37" s="473" t="s">
        <v>12</v>
      </c>
      <c r="C37" s="474"/>
      <c r="D37" s="474"/>
      <c r="E37" s="475"/>
      <c r="F37" s="282" t="s">
        <v>233</v>
      </c>
      <c r="G37" s="256"/>
      <c r="H37" s="282" t="s">
        <v>193</v>
      </c>
      <c r="I37" s="282" t="s">
        <v>188</v>
      </c>
      <c r="J37" s="282" t="s">
        <v>232</v>
      </c>
      <c r="K37" s="282" t="s">
        <v>189</v>
      </c>
      <c r="L37" s="282" t="s">
        <v>233</v>
      </c>
      <c r="M37" s="282" t="s">
        <v>188</v>
      </c>
      <c r="N37" s="379" t="s">
        <v>232</v>
      </c>
      <c r="O37" s="377">
        <v>20</v>
      </c>
      <c r="P37" s="267">
        <v>0.9291666666666667</v>
      </c>
      <c r="Q37" s="11">
        <v>1536</v>
      </c>
      <c r="R37" s="11">
        <v>1424</v>
      </c>
      <c r="S37" s="268" t="s">
        <v>246</v>
      </c>
      <c r="T37" s="280">
        <v>38</v>
      </c>
      <c r="U37" s="270" t="s">
        <v>65</v>
      </c>
    </row>
    <row r="38" spans="1:22" ht="20.25" customHeight="1">
      <c r="B38" s="561" t="s">
        <v>13</v>
      </c>
      <c r="C38" s="371"/>
      <c r="D38" s="371"/>
      <c r="E38" s="371"/>
      <c r="F38" s="282" t="s">
        <v>234</v>
      </c>
      <c r="G38" s="282" t="s">
        <v>194</v>
      </c>
      <c r="H38" s="283"/>
      <c r="I38" s="282" t="s">
        <v>234</v>
      </c>
      <c r="J38" s="282" t="s">
        <v>191</v>
      </c>
      <c r="K38" s="282" t="s">
        <v>234</v>
      </c>
      <c r="L38" s="282" t="s">
        <v>192</v>
      </c>
      <c r="M38" s="282" t="s">
        <v>233</v>
      </c>
      <c r="N38" s="379" t="s">
        <v>194</v>
      </c>
      <c r="O38" s="376">
        <v>24</v>
      </c>
      <c r="P38" s="268" t="s">
        <v>236</v>
      </c>
      <c r="Q38" s="11">
        <v>1719</v>
      </c>
      <c r="R38" s="11">
        <v>1034</v>
      </c>
      <c r="S38" s="11">
        <v>76</v>
      </c>
      <c r="T38" s="279">
        <v>8</v>
      </c>
      <c r="U38" s="271" t="s">
        <v>63</v>
      </c>
    </row>
    <row r="39" spans="1:22" ht="20.25" customHeight="1">
      <c r="B39" s="473" t="s">
        <v>15</v>
      </c>
      <c r="C39" s="474"/>
      <c r="D39" s="474"/>
      <c r="E39" s="475"/>
      <c r="F39" s="282" t="s">
        <v>231</v>
      </c>
      <c r="G39" s="282" t="s">
        <v>189</v>
      </c>
      <c r="H39" s="282" t="s">
        <v>193</v>
      </c>
      <c r="I39" s="256"/>
      <c r="J39" s="282" t="s">
        <v>190</v>
      </c>
      <c r="K39" s="282" t="s">
        <v>231</v>
      </c>
      <c r="L39" s="282" t="s">
        <v>232</v>
      </c>
      <c r="M39" s="282" t="s">
        <v>191</v>
      </c>
      <c r="N39" s="379" t="s">
        <v>189</v>
      </c>
      <c r="O39" s="377">
        <v>12</v>
      </c>
      <c r="P39" s="269" t="s">
        <v>237</v>
      </c>
      <c r="Q39" s="11">
        <v>1390</v>
      </c>
      <c r="R39" s="276">
        <v>1535</v>
      </c>
      <c r="S39" s="11">
        <v>34</v>
      </c>
      <c r="T39" s="281">
        <v>52</v>
      </c>
      <c r="U39" s="274" t="s">
        <v>69</v>
      </c>
    </row>
    <row r="40" spans="1:22" ht="20.25" customHeight="1">
      <c r="B40" s="473" t="s">
        <v>16</v>
      </c>
      <c r="C40" s="474"/>
      <c r="D40" s="474"/>
      <c r="E40" s="475"/>
      <c r="F40" s="282" t="s">
        <v>191</v>
      </c>
      <c r="G40" s="282" t="s">
        <v>231</v>
      </c>
      <c r="H40" s="282" t="s">
        <v>190</v>
      </c>
      <c r="I40" s="282" t="s">
        <v>191</v>
      </c>
      <c r="J40" s="256"/>
      <c r="K40" s="282" t="s">
        <v>232</v>
      </c>
      <c r="L40" s="282" t="s">
        <v>188</v>
      </c>
      <c r="M40" s="282" t="s">
        <v>233</v>
      </c>
      <c r="N40" s="379" t="s">
        <v>188</v>
      </c>
      <c r="O40" s="376">
        <v>20</v>
      </c>
      <c r="P40" s="268" t="s">
        <v>238</v>
      </c>
      <c r="Q40" s="11">
        <v>1403</v>
      </c>
      <c r="R40" s="11">
        <v>1299</v>
      </c>
      <c r="S40" s="268" t="s">
        <v>247</v>
      </c>
      <c r="T40" s="279">
        <v>34</v>
      </c>
      <c r="U40" s="271" t="s">
        <v>64</v>
      </c>
      <c r="V40" s="275"/>
    </row>
    <row r="41" spans="1:22" ht="18.75" customHeight="1">
      <c r="B41" s="473" t="s">
        <v>17</v>
      </c>
      <c r="C41" s="474"/>
      <c r="D41" s="474"/>
      <c r="E41" s="475"/>
      <c r="F41" s="282" t="s">
        <v>232</v>
      </c>
      <c r="G41" s="282" t="s">
        <v>188</v>
      </c>
      <c r="H41" s="282" t="s">
        <v>193</v>
      </c>
      <c r="I41" s="282" t="s">
        <v>188</v>
      </c>
      <c r="J41" s="282" t="s">
        <v>231</v>
      </c>
      <c r="K41" s="256"/>
      <c r="L41" s="282" t="s">
        <v>188</v>
      </c>
      <c r="M41" s="282" t="s">
        <v>188</v>
      </c>
      <c r="N41" s="379" t="s">
        <v>190</v>
      </c>
      <c r="O41" s="377">
        <v>18</v>
      </c>
      <c r="P41" s="269" t="s">
        <v>239</v>
      </c>
      <c r="Q41" s="11">
        <v>1549</v>
      </c>
      <c r="R41" s="11">
        <v>1603</v>
      </c>
      <c r="S41" s="268" t="s">
        <v>248</v>
      </c>
      <c r="T41" s="281">
        <v>50</v>
      </c>
      <c r="U41" s="272" t="s">
        <v>67</v>
      </c>
      <c r="V41" s="275"/>
    </row>
    <row r="42" spans="1:22" ht="21.75" customHeight="1">
      <c r="B42" s="561" t="s">
        <v>14</v>
      </c>
      <c r="C42" s="371"/>
      <c r="D42" s="371"/>
      <c r="E42" s="371"/>
      <c r="F42" s="282" t="s">
        <v>188</v>
      </c>
      <c r="G42" s="282" t="s">
        <v>235</v>
      </c>
      <c r="H42" s="282" t="s">
        <v>193</v>
      </c>
      <c r="I42" s="282" t="s">
        <v>231</v>
      </c>
      <c r="J42" s="282" t="s">
        <v>189</v>
      </c>
      <c r="K42" s="282" t="s">
        <v>189</v>
      </c>
      <c r="L42" s="256"/>
      <c r="M42" s="282" t="s">
        <v>233</v>
      </c>
      <c r="N42" s="379" t="s">
        <v>189</v>
      </c>
      <c r="O42" s="376">
        <v>12</v>
      </c>
      <c r="P42" s="268" t="s">
        <v>237</v>
      </c>
      <c r="Q42" s="11">
        <v>1365</v>
      </c>
      <c r="R42" s="11">
        <v>1578</v>
      </c>
      <c r="S42" s="268" t="s">
        <v>249</v>
      </c>
      <c r="T42" s="279">
        <v>52</v>
      </c>
      <c r="U42" s="273" t="s">
        <v>68</v>
      </c>
      <c r="V42" s="275"/>
    </row>
    <row r="43" spans="1:22" ht="21" customHeight="1">
      <c r="B43" s="473" t="s">
        <v>11</v>
      </c>
      <c r="C43" s="474"/>
      <c r="D43" s="474"/>
      <c r="E43" s="475"/>
      <c r="F43" s="282" t="s">
        <v>189</v>
      </c>
      <c r="G43" s="282" t="s">
        <v>189</v>
      </c>
      <c r="H43" s="282" t="s">
        <v>235</v>
      </c>
      <c r="I43" s="282" t="s">
        <v>190</v>
      </c>
      <c r="J43" s="282" t="s">
        <v>190</v>
      </c>
      <c r="K43" s="282" t="s">
        <v>189</v>
      </c>
      <c r="L43" s="282" t="s">
        <v>235</v>
      </c>
      <c r="M43" s="256"/>
      <c r="N43" s="379" t="s">
        <v>190</v>
      </c>
      <c r="O43" s="377">
        <v>8</v>
      </c>
      <c r="P43" s="269" t="s">
        <v>240</v>
      </c>
      <c r="Q43" s="11">
        <v>1154</v>
      </c>
      <c r="R43" s="11">
        <v>1517</v>
      </c>
      <c r="S43" s="268" t="s">
        <v>250</v>
      </c>
      <c r="T43" s="281">
        <v>59</v>
      </c>
      <c r="U43" s="274" t="s">
        <v>71</v>
      </c>
      <c r="V43" s="275"/>
    </row>
    <row r="44" spans="1:22" ht="20.25" customHeight="1" thickBot="1">
      <c r="B44" s="470" t="s">
        <v>10</v>
      </c>
      <c r="C44" s="471"/>
      <c r="D44" s="471"/>
      <c r="E44" s="472"/>
      <c r="F44" s="384" t="s">
        <v>191</v>
      </c>
      <c r="G44" s="384" t="s">
        <v>231</v>
      </c>
      <c r="H44" s="384" t="s">
        <v>193</v>
      </c>
      <c r="I44" s="384" t="s">
        <v>188</v>
      </c>
      <c r="J44" s="384" t="s">
        <v>189</v>
      </c>
      <c r="K44" s="384" t="s">
        <v>191</v>
      </c>
      <c r="L44" s="384" t="s">
        <v>188</v>
      </c>
      <c r="M44" s="384" t="s">
        <v>191</v>
      </c>
      <c r="N44" s="562"/>
      <c r="O44" s="376">
        <v>18</v>
      </c>
      <c r="P44" s="268" t="s">
        <v>241</v>
      </c>
      <c r="Q44" s="11">
        <v>1499</v>
      </c>
      <c r="R44" s="11">
        <v>1387</v>
      </c>
      <c r="S44" s="268" t="s">
        <v>251</v>
      </c>
      <c r="T44" s="279">
        <v>41</v>
      </c>
      <c r="U44" s="271" t="s">
        <v>66</v>
      </c>
      <c r="V44" s="275"/>
    </row>
    <row r="45" spans="1:22" ht="19.5" customHeight="1"/>
    <row r="46" spans="1:22" ht="20.25" customHeight="1"/>
    <row r="47" spans="1:22" ht="20.25" customHeight="1"/>
    <row r="48" spans="1:22" ht="20.25" customHeight="1"/>
    <row r="49" ht="19.5" customHeight="1"/>
    <row r="50" ht="19.5" customHeight="1"/>
    <row r="51" ht="19.5" customHeight="1"/>
    <row r="52" ht="18.75" customHeight="1"/>
    <row r="53" ht="13.5" customHeight="1"/>
    <row r="54" ht="13.5" customHeight="1"/>
    <row r="55" ht="9" customHeight="1"/>
    <row r="56" ht="60" customHeight="1"/>
    <row r="58" ht="15" customHeight="1"/>
    <row r="62" ht="54.75" customHeight="1"/>
    <row r="65" ht="48" customHeight="1"/>
    <row r="73" ht="21" customHeight="1"/>
    <row r="74" ht="23.25" customHeight="1"/>
    <row r="78" ht="50.25" customHeight="1"/>
    <row r="91" ht="15" customHeight="1"/>
    <row r="99" ht="15" customHeight="1"/>
  </sheetData>
  <mergeCells count="43">
    <mergeCell ref="S10:W10"/>
    <mergeCell ref="S11:T11"/>
    <mergeCell ref="B4:E4"/>
    <mergeCell ref="B11:E11"/>
    <mergeCell ref="F10:K10"/>
    <mergeCell ref="H11:I11"/>
    <mergeCell ref="L10:R10"/>
    <mergeCell ref="N11:O11"/>
    <mergeCell ref="P11:Q11"/>
    <mergeCell ref="F3:K3"/>
    <mergeCell ref="H4:I4"/>
    <mergeCell ref="L3:R3"/>
    <mergeCell ref="N4:O4"/>
    <mergeCell ref="S4:T4"/>
    <mergeCell ref="P4:Q4"/>
    <mergeCell ref="S3:W3"/>
    <mergeCell ref="S35:T35"/>
    <mergeCell ref="Q35:R35"/>
    <mergeCell ref="U18:V18"/>
    <mergeCell ref="M18:N18"/>
    <mergeCell ref="S18:T18"/>
    <mergeCell ref="B37:E37"/>
    <mergeCell ref="B44:E44"/>
    <mergeCell ref="B43:E43"/>
    <mergeCell ref="B18:E18"/>
    <mergeCell ref="B19:E19"/>
    <mergeCell ref="B20:E20"/>
    <mergeCell ref="B21:E21"/>
    <mergeCell ref="B39:E39"/>
    <mergeCell ref="B40:E40"/>
    <mergeCell ref="B41:E41"/>
    <mergeCell ref="B35:E35"/>
    <mergeCell ref="B36:E36"/>
    <mergeCell ref="B26:E26"/>
    <mergeCell ref="K17:P17"/>
    <mergeCell ref="Q17:W17"/>
    <mergeCell ref="B23:E23"/>
    <mergeCell ref="B22:E22"/>
    <mergeCell ref="J25:O25"/>
    <mergeCell ref="P25:V25"/>
    <mergeCell ref="T26:U26"/>
    <mergeCell ref="R26:S26"/>
    <mergeCell ref="L26:M26"/>
  </mergeCells>
  <pageMargins left="0.31496062992125984" right="0.31496062992125984" top="0.78740157480314965" bottom="0.78740157480314965" header="0.31496062992125984" footer="0.31496062992125984"/>
  <pageSetup paperSize="9" scale="6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Q23" sqref="Q23"/>
    </sheetView>
  </sheetViews>
  <sheetFormatPr defaultRowHeight="12.75"/>
  <sheetData>
    <row r="1" spans="1:22" ht="13.5" thickBot="1">
      <c r="A1" s="1"/>
      <c r="B1" s="1"/>
      <c r="C1" s="1"/>
      <c r="D1" s="1"/>
      <c r="E1" s="1"/>
      <c r="F1" s="1"/>
      <c r="G1" s="1"/>
      <c r="H1" s="1"/>
      <c r="I1" s="1"/>
      <c r="J1" s="485" t="s">
        <v>367</v>
      </c>
      <c r="K1" s="486"/>
      <c r="L1" s="486"/>
      <c r="M1" s="486"/>
      <c r="N1" s="486"/>
      <c r="O1" s="487"/>
      <c r="P1" s="465" t="s">
        <v>368</v>
      </c>
      <c r="Q1" s="466"/>
      <c r="R1" s="466"/>
      <c r="S1" s="466"/>
      <c r="T1" s="466"/>
      <c r="U1" s="466"/>
      <c r="V1" s="467"/>
    </row>
    <row r="2" spans="1:22" ht="15">
      <c r="A2" s="482" t="s">
        <v>374</v>
      </c>
      <c r="B2" s="483"/>
      <c r="C2" s="483"/>
      <c r="D2" s="484"/>
      <c r="E2" s="124" t="s">
        <v>23</v>
      </c>
      <c r="F2" s="124" t="s">
        <v>26</v>
      </c>
      <c r="G2" s="124" t="s">
        <v>21</v>
      </c>
      <c r="H2" s="124" t="s">
        <v>20</v>
      </c>
      <c r="I2" s="125" t="s">
        <v>25</v>
      </c>
      <c r="J2" s="390" t="s">
        <v>228</v>
      </c>
      <c r="K2" s="378" t="s">
        <v>229</v>
      </c>
      <c r="L2" s="476" t="s">
        <v>56</v>
      </c>
      <c r="M2" s="477"/>
      <c r="N2" s="378" t="s">
        <v>365</v>
      </c>
      <c r="O2" s="397" t="s">
        <v>57</v>
      </c>
      <c r="P2" s="375" t="s">
        <v>228</v>
      </c>
      <c r="Q2" s="277" t="s">
        <v>229</v>
      </c>
      <c r="R2" s="480" t="s">
        <v>56</v>
      </c>
      <c r="S2" s="481"/>
      <c r="T2" s="488" t="s">
        <v>33</v>
      </c>
      <c r="U2" s="489"/>
      <c r="V2" s="278" t="s">
        <v>230</v>
      </c>
    </row>
    <row r="3" spans="1:22" ht="20.25">
      <c r="A3" s="473" t="s">
        <v>13</v>
      </c>
      <c r="B3" s="474"/>
      <c r="C3" s="474"/>
      <c r="D3" s="475"/>
      <c r="E3" s="283"/>
      <c r="F3" s="282"/>
      <c r="G3" s="369"/>
      <c r="H3" s="282"/>
      <c r="I3" s="379"/>
      <c r="J3" s="391"/>
      <c r="K3" s="282"/>
      <c r="L3" s="282"/>
      <c r="M3" s="282"/>
      <c r="N3" s="11"/>
      <c r="O3" s="400"/>
      <c r="P3" s="376">
        <v>24</v>
      </c>
      <c r="Q3" s="268" t="s">
        <v>236</v>
      </c>
      <c r="R3" s="11">
        <v>1719</v>
      </c>
      <c r="S3" s="11">
        <v>1034</v>
      </c>
      <c r="T3" s="11">
        <v>76</v>
      </c>
      <c r="U3" s="279">
        <v>8</v>
      </c>
      <c r="V3" s="271" t="s">
        <v>63</v>
      </c>
    </row>
    <row r="4" spans="1:22" ht="20.25">
      <c r="A4" s="473" t="s">
        <v>16</v>
      </c>
      <c r="B4" s="474"/>
      <c r="C4" s="474"/>
      <c r="D4" s="475"/>
      <c r="E4" s="282"/>
      <c r="F4" s="283"/>
      <c r="G4" s="282"/>
      <c r="H4" s="282"/>
      <c r="I4" s="398"/>
      <c r="J4" s="391"/>
      <c r="K4" s="282"/>
      <c r="L4" s="282"/>
      <c r="M4" s="282"/>
      <c r="N4" s="11"/>
      <c r="O4" s="400"/>
      <c r="P4" s="376">
        <v>20</v>
      </c>
      <c r="Q4" s="268" t="s">
        <v>238</v>
      </c>
      <c r="R4" s="11">
        <v>1403</v>
      </c>
      <c r="S4" s="11">
        <v>1299</v>
      </c>
      <c r="T4" s="268" t="s">
        <v>247</v>
      </c>
      <c r="U4" s="279">
        <v>34</v>
      </c>
      <c r="V4" s="271" t="s">
        <v>64</v>
      </c>
    </row>
    <row r="5" spans="1:22" ht="20.25">
      <c r="A5" s="473" t="s">
        <v>12</v>
      </c>
      <c r="B5" s="474"/>
      <c r="C5" s="474"/>
      <c r="D5" s="475"/>
      <c r="E5" s="282"/>
      <c r="F5" s="370"/>
      <c r="G5" s="283"/>
      <c r="H5" s="282"/>
      <c r="I5" s="379"/>
      <c r="J5" s="391"/>
      <c r="K5" s="282"/>
      <c r="L5" s="282"/>
      <c r="M5" s="282"/>
      <c r="N5" s="265"/>
      <c r="O5" s="401"/>
      <c r="P5" s="377">
        <v>20</v>
      </c>
      <c r="Q5" s="267">
        <v>0.9291666666666667</v>
      </c>
      <c r="R5" s="11">
        <v>1536</v>
      </c>
      <c r="S5" s="11">
        <v>1424</v>
      </c>
      <c r="T5" s="268" t="s">
        <v>246</v>
      </c>
      <c r="U5" s="280">
        <v>38</v>
      </c>
      <c r="V5" s="270" t="s">
        <v>65</v>
      </c>
    </row>
    <row r="6" spans="1:22" ht="20.25">
      <c r="A6" s="473" t="s">
        <v>10</v>
      </c>
      <c r="B6" s="474"/>
      <c r="C6" s="474"/>
      <c r="D6" s="475"/>
      <c r="E6" s="282"/>
      <c r="F6" s="282"/>
      <c r="G6" s="282"/>
      <c r="H6" s="283"/>
      <c r="I6" s="379"/>
      <c r="J6" s="391"/>
      <c r="K6" s="282"/>
      <c r="L6" s="282"/>
      <c r="M6" s="370"/>
      <c r="N6" s="11"/>
      <c r="O6" s="400"/>
      <c r="P6" s="376">
        <v>18</v>
      </c>
      <c r="Q6" s="268" t="s">
        <v>241</v>
      </c>
      <c r="R6" s="11">
        <v>1499</v>
      </c>
      <c r="S6" s="11">
        <v>1387</v>
      </c>
      <c r="T6" s="268" t="s">
        <v>251</v>
      </c>
      <c r="U6" s="279">
        <v>41</v>
      </c>
      <c r="V6" s="271" t="s">
        <v>66</v>
      </c>
    </row>
    <row r="7" spans="1:22" ht="21" thickBot="1">
      <c r="A7" s="470" t="s">
        <v>17</v>
      </c>
      <c r="B7" s="471"/>
      <c r="C7" s="471"/>
      <c r="D7" s="472"/>
      <c r="E7" s="384"/>
      <c r="F7" s="384"/>
      <c r="G7" s="384"/>
      <c r="H7" s="384"/>
      <c r="I7" s="399"/>
      <c r="J7" s="402"/>
      <c r="K7" s="384"/>
      <c r="L7" s="384"/>
      <c r="M7" s="384"/>
      <c r="N7" s="403"/>
      <c r="O7" s="404"/>
      <c r="P7" s="376">
        <v>18</v>
      </c>
      <c r="Q7" s="268" t="s">
        <v>239</v>
      </c>
      <c r="R7" s="11">
        <v>1549</v>
      </c>
      <c r="S7" s="11">
        <v>1603</v>
      </c>
      <c r="T7" s="268" t="s">
        <v>248</v>
      </c>
      <c r="U7" s="279">
        <v>50</v>
      </c>
      <c r="V7" s="271" t="s">
        <v>67</v>
      </c>
    </row>
    <row r="8" spans="1:2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3.5" thickBot="1">
      <c r="A9" s="1"/>
      <c r="B9" s="1"/>
      <c r="C9" s="1"/>
      <c r="D9" s="1"/>
      <c r="E9" s="1"/>
      <c r="F9" s="1"/>
      <c r="G9" s="1"/>
      <c r="H9" s="1"/>
      <c r="I9" s="451" t="s">
        <v>367</v>
      </c>
      <c r="J9" s="452"/>
      <c r="K9" s="452"/>
      <c r="L9" s="452"/>
      <c r="M9" s="452"/>
      <c r="N9" s="453"/>
      <c r="O9" s="451" t="s">
        <v>368</v>
      </c>
      <c r="P9" s="452"/>
      <c r="Q9" s="452"/>
      <c r="R9" s="452"/>
      <c r="S9" s="452"/>
      <c r="T9" s="452"/>
      <c r="U9" s="453"/>
      <c r="V9" s="1"/>
    </row>
    <row r="10" spans="1:22" ht="15">
      <c r="A10" s="482" t="s">
        <v>375</v>
      </c>
      <c r="B10" s="483"/>
      <c r="C10" s="483"/>
      <c r="D10" s="484"/>
      <c r="E10" s="124" t="s">
        <v>24</v>
      </c>
      <c r="F10" s="124" t="s">
        <v>27</v>
      </c>
      <c r="G10" s="124" t="s">
        <v>19</v>
      </c>
      <c r="H10" s="386" t="s">
        <v>22</v>
      </c>
      <c r="I10" s="409" t="s">
        <v>228</v>
      </c>
      <c r="J10" s="406" t="s">
        <v>229</v>
      </c>
      <c r="K10" s="480" t="s">
        <v>56</v>
      </c>
      <c r="L10" s="481"/>
      <c r="M10" s="406" t="s">
        <v>33</v>
      </c>
      <c r="N10" s="410" t="s">
        <v>230</v>
      </c>
      <c r="O10" s="408" t="s">
        <v>366</v>
      </c>
      <c r="P10" s="405" t="s">
        <v>229</v>
      </c>
      <c r="Q10" s="480" t="s">
        <v>56</v>
      </c>
      <c r="R10" s="481"/>
      <c r="S10" s="478" t="s">
        <v>33</v>
      </c>
      <c r="T10" s="479"/>
      <c r="U10" s="407" t="s">
        <v>230</v>
      </c>
      <c r="V10" s="1"/>
    </row>
    <row r="11" spans="1:22" ht="20.25">
      <c r="A11" s="368" t="s">
        <v>14</v>
      </c>
      <c r="B11" s="368"/>
      <c r="C11" s="368"/>
      <c r="D11" s="368"/>
      <c r="E11" s="256"/>
      <c r="F11" s="282"/>
      <c r="G11" s="282"/>
      <c r="H11" s="387"/>
      <c r="I11" s="391"/>
      <c r="J11" s="282"/>
      <c r="K11" s="370"/>
      <c r="L11" s="282"/>
      <c r="M11" s="387"/>
      <c r="N11" s="394"/>
      <c r="O11" s="376">
        <v>12</v>
      </c>
      <c r="P11" s="268" t="s">
        <v>237</v>
      </c>
      <c r="Q11" s="11">
        <v>1365</v>
      </c>
      <c r="R11" s="11">
        <v>1578</v>
      </c>
      <c r="S11" s="268" t="s">
        <v>249</v>
      </c>
      <c r="T11" s="279">
        <v>52</v>
      </c>
      <c r="U11" s="273" t="s">
        <v>68</v>
      </c>
      <c r="V11" s="1"/>
    </row>
    <row r="12" spans="1:22" ht="20.25">
      <c r="A12" s="440" t="s">
        <v>15</v>
      </c>
      <c r="B12" s="438"/>
      <c r="C12" s="438"/>
      <c r="D12" s="439"/>
      <c r="E12" s="282"/>
      <c r="F12" s="256"/>
      <c r="G12" s="282"/>
      <c r="H12" s="388"/>
      <c r="I12" s="391"/>
      <c r="J12" s="282"/>
      <c r="K12" s="282"/>
      <c r="L12" s="282"/>
      <c r="M12" s="387"/>
      <c r="N12" s="395"/>
      <c r="O12" s="377">
        <v>12</v>
      </c>
      <c r="P12" s="269" t="s">
        <v>237</v>
      </c>
      <c r="Q12" s="11">
        <v>1390</v>
      </c>
      <c r="R12" s="276">
        <v>1535</v>
      </c>
      <c r="S12" s="11">
        <v>34</v>
      </c>
      <c r="T12" s="281">
        <v>52</v>
      </c>
      <c r="U12" s="274" t="s">
        <v>69</v>
      </c>
      <c r="V12" s="1"/>
    </row>
    <row r="13" spans="1:22" ht="20.25">
      <c r="A13" s="380" t="s">
        <v>9</v>
      </c>
      <c r="B13" s="372"/>
      <c r="C13" s="372"/>
      <c r="D13" s="373"/>
      <c r="E13" s="374"/>
      <c r="F13" s="282"/>
      <c r="G13" s="256"/>
      <c r="H13" s="387"/>
      <c r="I13" s="391"/>
      <c r="J13" s="282"/>
      <c r="K13" s="282"/>
      <c r="L13" s="282"/>
      <c r="M13" s="387"/>
      <c r="N13" s="394"/>
      <c r="O13" s="376">
        <v>12</v>
      </c>
      <c r="P13" s="266">
        <v>0.56041666666666667</v>
      </c>
      <c r="Q13" s="11">
        <v>1305</v>
      </c>
      <c r="R13" s="11">
        <v>1543</v>
      </c>
      <c r="S13" s="268" t="s">
        <v>245</v>
      </c>
      <c r="T13" s="279">
        <v>56</v>
      </c>
      <c r="U13" s="273" t="s">
        <v>70</v>
      </c>
      <c r="V13" s="1"/>
    </row>
    <row r="14" spans="1:22" ht="21" thickBot="1">
      <c r="A14" s="381" t="s">
        <v>11</v>
      </c>
      <c r="B14" s="382"/>
      <c r="C14" s="382"/>
      <c r="D14" s="383"/>
      <c r="E14" s="384"/>
      <c r="F14" s="384"/>
      <c r="G14" s="384"/>
      <c r="H14" s="389"/>
      <c r="I14" s="392"/>
      <c r="J14" s="384"/>
      <c r="K14" s="384"/>
      <c r="L14" s="385"/>
      <c r="M14" s="393"/>
      <c r="N14" s="396"/>
      <c r="O14" s="376">
        <v>8</v>
      </c>
      <c r="P14" s="268" t="s">
        <v>240</v>
      </c>
      <c r="Q14" s="11">
        <v>1154</v>
      </c>
      <c r="R14" s="11">
        <v>1517</v>
      </c>
      <c r="S14" s="268" t="s">
        <v>250</v>
      </c>
      <c r="T14" s="279">
        <v>59</v>
      </c>
      <c r="U14" s="273" t="s">
        <v>71</v>
      </c>
      <c r="V14" s="1"/>
    </row>
  </sheetData>
  <mergeCells count="17">
    <mergeCell ref="O9:U9"/>
    <mergeCell ref="A10:D10"/>
    <mergeCell ref="K10:L10"/>
    <mergeCell ref="Q10:R10"/>
    <mergeCell ref="S10:T10"/>
    <mergeCell ref="I9:N9"/>
    <mergeCell ref="A3:D3"/>
    <mergeCell ref="A4:D4"/>
    <mergeCell ref="A5:D5"/>
    <mergeCell ref="A6:D6"/>
    <mergeCell ref="A7:D7"/>
    <mergeCell ref="J1:O1"/>
    <mergeCell ref="P1:V1"/>
    <mergeCell ref="A2:D2"/>
    <mergeCell ref="L2:M2"/>
    <mergeCell ref="R2:S2"/>
    <mergeCell ref="T2:U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opLeftCell="A7" workbookViewId="0">
      <selection activeCell="T27" sqref="T27"/>
    </sheetView>
  </sheetViews>
  <sheetFormatPr defaultColWidth="9.140625" defaultRowHeight="12.75"/>
  <cols>
    <col min="1" max="15" width="7.28515625" style="1" customWidth="1"/>
    <col min="16" max="16" width="5.7109375" style="1" customWidth="1"/>
    <col min="17" max="17" width="27.28515625" style="1" customWidth="1"/>
    <col min="18" max="22" width="4.85546875" style="1" customWidth="1"/>
    <col min="23" max="16384" width="9.140625" style="1"/>
  </cols>
  <sheetData>
    <row r="1" spans="1:19">
      <c r="A1" s="491" t="s">
        <v>0</v>
      </c>
      <c r="B1" s="491"/>
      <c r="C1" s="8"/>
      <c r="D1" s="491" t="s">
        <v>1</v>
      </c>
      <c r="E1" s="491"/>
      <c r="F1" s="8"/>
      <c r="G1" s="491" t="s">
        <v>2</v>
      </c>
      <c r="H1" s="491"/>
      <c r="I1" s="8"/>
      <c r="J1" s="491" t="s">
        <v>3</v>
      </c>
      <c r="K1" s="491"/>
      <c r="L1" s="8"/>
      <c r="O1" s="10"/>
      <c r="P1" s="490" t="s">
        <v>42</v>
      </c>
      <c r="Q1" s="490"/>
    </row>
    <row r="2" spans="1:19" ht="13.5" thickBot="1">
      <c r="P2" s="9" t="s">
        <v>29</v>
      </c>
    </row>
    <row r="3" spans="1:19">
      <c r="A3" s="246">
        <v>1</v>
      </c>
      <c r="B3" s="247">
        <v>10</v>
      </c>
      <c r="C3" s="248">
        <v>6</v>
      </c>
      <c r="D3" s="246">
        <v>9</v>
      </c>
      <c r="E3" s="247">
        <v>10</v>
      </c>
      <c r="F3" s="248">
        <v>4</v>
      </c>
      <c r="G3" s="246">
        <v>8</v>
      </c>
      <c r="H3" s="247">
        <v>10</v>
      </c>
      <c r="I3" s="248">
        <v>2</v>
      </c>
      <c r="J3" s="246">
        <v>7</v>
      </c>
      <c r="K3" s="247">
        <v>10</v>
      </c>
      <c r="L3" s="1">
        <v>9</v>
      </c>
      <c r="M3" s="10"/>
      <c r="N3" s="10"/>
      <c r="O3" s="10"/>
      <c r="Q3" s="9" t="s">
        <v>30</v>
      </c>
    </row>
    <row r="4" spans="1:19">
      <c r="A4" s="249">
        <v>2</v>
      </c>
      <c r="B4" s="250">
        <v>9</v>
      </c>
      <c r="C4" s="248">
        <v>6</v>
      </c>
      <c r="D4" s="249">
        <v>1</v>
      </c>
      <c r="E4" s="250">
        <v>8</v>
      </c>
      <c r="F4" s="248">
        <v>3</v>
      </c>
      <c r="G4" s="249">
        <v>9</v>
      </c>
      <c r="H4" s="250">
        <v>7</v>
      </c>
      <c r="I4" s="248">
        <v>2</v>
      </c>
      <c r="J4" s="249">
        <v>8</v>
      </c>
      <c r="K4" s="250">
        <v>6</v>
      </c>
      <c r="L4" s="1">
        <v>7</v>
      </c>
      <c r="M4" s="10"/>
      <c r="N4" s="10"/>
      <c r="O4" s="10"/>
    </row>
    <row r="5" spans="1:19">
      <c r="A5" s="249">
        <v>3</v>
      </c>
      <c r="B5" s="250">
        <v>8</v>
      </c>
      <c r="C5" s="248">
        <v>5</v>
      </c>
      <c r="D5" s="249">
        <v>2</v>
      </c>
      <c r="E5" s="250">
        <v>7</v>
      </c>
      <c r="F5" s="248">
        <v>3</v>
      </c>
      <c r="G5" s="249">
        <v>1</v>
      </c>
      <c r="H5" s="250">
        <v>6</v>
      </c>
      <c r="I5" s="248">
        <v>8</v>
      </c>
      <c r="J5" s="249">
        <v>9</v>
      </c>
      <c r="K5" s="250">
        <v>5</v>
      </c>
      <c r="L5" s="1">
        <v>7</v>
      </c>
      <c r="M5" s="10"/>
      <c r="N5" s="10"/>
      <c r="O5" s="10"/>
      <c r="P5" s="38">
        <v>1</v>
      </c>
      <c r="Q5" s="9" t="s">
        <v>9</v>
      </c>
    </row>
    <row r="6" spans="1:19">
      <c r="A6" s="249" t="s">
        <v>120</v>
      </c>
      <c r="B6" s="250">
        <v>7</v>
      </c>
      <c r="C6" s="248">
        <v>5</v>
      </c>
      <c r="D6" s="249">
        <v>3</v>
      </c>
      <c r="E6" s="250">
        <v>6</v>
      </c>
      <c r="F6" s="248">
        <v>1</v>
      </c>
      <c r="G6" s="249">
        <v>2</v>
      </c>
      <c r="H6" s="250">
        <v>5</v>
      </c>
      <c r="I6" s="248">
        <v>8</v>
      </c>
      <c r="J6" s="249">
        <v>1</v>
      </c>
      <c r="K6" s="250" t="s">
        <v>120</v>
      </c>
      <c r="L6" s="1">
        <v>10</v>
      </c>
      <c r="M6" s="10"/>
      <c r="N6" s="10"/>
      <c r="O6" s="10"/>
      <c r="P6" s="38">
        <v>2</v>
      </c>
      <c r="Q6" s="9" t="s">
        <v>12</v>
      </c>
    </row>
    <row r="7" spans="1:19" ht="13.5" thickBot="1">
      <c r="A7" s="251">
        <v>5</v>
      </c>
      <c r="B7" s="252">
        <v>6</v>
      </c>
      <c r="C7" s="248">
        <v>4</v>
      </c>
      <c r="D7" s="251" t="s">
        <v>120</v>
      </c>
      <c r="E7" s="252">
        <v>5</v>
      </c>
      <c r="F7" s="248">
        <v>1</v>
      </c>
      <c r="G7" s="251">
        <v>3</v>
      </c>
      <c r="H7" s="252" t="s">
        <v>120</v>
      </c>
      <c r="I7" s="248">
        <v>9</v>
      </c>
      <c r="J7" s="251">
        <v>2</v>
      </c>
      <c r="K7" s="252">
        <v>3</v>
      </c>
      <c r="L7" s="1">
        <v>10</v>
      </c>
      <c r="M7" s="10"/>
      <c r="N7" s="10"/>
      <c r="O7" s="10"/>
      <c r="P7" s="38">
        <v>3</v>
      </c>
      <c r="Q7" s="9" t="s">
        <v>13</v>
      </c>
    </row>
    <row r="8" spans="1:19">
      <c r="P8" s="253">
        <v>4</v>
      </c>
      <c r="Q8" s="254" t="s">
        <v>121</v>
      </c>
      <c r="R8" s="255"/>
      <c r="S8" s="255"/>
    </row>
    <row r="9" spans="1:19">
      <c r="A9" s="1" t="s">
        <v>19</v>
      </c>
      <c r="B9" s="1" t="s">
        <v>20</v>
      </c>
      <c r="D9" s="1" t="s">
        <v>22</v>
      </c>
      <c r="E9" s="1" t="s">
        <v>20</v>
      </c>
      <c r="G9" s="1" t="s">
        <v>24</v>
      </c>
      <c r="H9" s="1" t="s">
        <v>20</v>
      </c>
      <c r="J9" s="1" t="s">
        <v>25</v>
      </c>
      <c r="K9" s="1" t="s">
        <v>20</v>
      </c>
      <c r="P9" s="38">
        <v>5</v>
      </c>
      <c r="Q9" s="9" t="s">
        <v>15</v>
      </c>
    </row>
    <row r="10" spans="1:19">
      <c r="A10" s="1" t="s">
        <v>21</v>
      </c>
      <c r="B10" s="1" t="s">
        <v>22</v>
      </c>
      <c r="D10" s="1" t="s">
        <v>19</v>
      </c>
      <c r="E10" s="1" t="s">
        <v>24</v>
      </c>
      <c r="G10" s="1" t="s">
        <v>22</v>
      </c>
      <c r="H10" s="1" t="s">
        <v>25</v>
      </c>
      <c r="J10" s="1" t="s">
        <v>24</v>
      </c>
      <c r="K10" s="1" t="s">
        <v>26</v>
      </c>
      <c r="P10" s="38">
        <v>6</v>
      </c>
      <c r="Q10" s="9" t="s">
        <v>16</v>
      </c>
    </row>
    <row r="11" spans="1:19">
      <c r="A11" s="1" t="s">
        <v>23</v>
      </c>
      <c r="B11" s="1" t="s">
        <v>24</v>
      </c>
      <c r="D11" s="1" t="s">
        <v>21</v>
      </c>
      <c r="E11" s="1" t="s">
        <v>25</v>
      </c>
      <c r="G11" s="1" t="s">
        <v>19</v>
      </c>
      <c r="H11" s="1" t="s">
        <v>26</v>
      </c>
      <c r="J11" s="1" t="s">
        <v>22</v>
      </c>
      <c r="K11" s="1" t="s">
        <v>27</v>
      </c>
      <c r="P11" s="38">
        <v>7</v>
      </c>
      <c r="Q11" s="9" t="s">
        <v>17</v>
      </c>
    </row>
    <row r="12" spans="1:19">
      <c r="A12" s="1" t="s">
        <v>120</v>
      </c>
      <c r="B12" s="1" t="s">
        <v>25</v>
      </c>
      <c r="D12" s="1" t="s">
        <v>23</v>
      </c>
      <c r="E12" s="1" t="s">
        <v>26</v>
      </c>
      <c r="G12" s="1" t="s">
        <v>21</v>
      </c>
      <c r="H12" s="1" t="s">
        <v>27</v>
      </c>
      <c r="J12" s="1" t="s">
        <v>19</v>
      </c>
      <c r="K12" s="1" t="s">
        <v>120</v>
      </c>
      <c r="P12" s="38">
        <v>8</v>
      </c>
      <c r="Q12" s="9" t="s">
        <v>14</v>
      </c>
    </row>
    <row r="13" spans="1:19">
      <c r="A13" s="1" t="s">
        <v>27</v>
      </c>
      <c r="B13" s="1" t="s">
        <v>26</v>
      </c>
      <c r="D13" s="1" t="s">
        <v>120</v>
      </c>
      <c r="E13" s="1" t="s">
        <v>27</v>
      </c>
      <c r="G13" s="1" t="s">
        <v>23</v>
      </c>
      <c r="H13" s="1" t="s">
        <v>120</v>
      </c>
      <c r="J13" s="1" t="s">
        <v>21</v>
      </c>
      <c r="K13" s="1" t="s">
        <v>23</v>
      </c>
      <c r="P13" s="38">
        <v>9</v>
      </c>
      <c r="Q13" s="9" t="s">
        <v>11</v>
      </c>
    </row>
    <row r="14" spans="1:19">
      <c r="P14" s="38">
        <v>10</v>
      </c>
      <c r="Q14" s="9" t="s">
        <v>10</v>
      </c>
    </row>
    <row r="17" spans="1:17">
      <c r="A17" s="491" t="s">
        <v>4</v>
      </c>
      <c r="B17" s="491"/>
      <c r="C17" s="8"/>
      <c r="D17" s="491" t="s">
        <v>5</v>
      </c>
      <c r="E17" s="491"/>
      <c r="F17" s="8"/>
      <c r="G17" s="491" t="s">
        <v>6</v>
      </c>
      <c r="H17" s="491"/>
      <c r="I17" s="8"/>
      <c r="J17" s="491" t="s">
        <v>7</v>
      </c>
      <c r="K17" s="491"/>
      <c r="L17" s="8"/>
      <c r="M17" s="491" t="s">
        <v>8</v>
      </c>
      <c r="N17" s="491"/>
      <c r="O17" s="8"/>
      <c r="P17" s="490" t="s">
        <v>49</v>
      </c>
      <c r="Q17" s="490"/>
    </row>
    <row r="18" spans="1:17" ht="13.5" thickBot="1">
      <c r="P18" s="9" t="s">
        <v>29</v>
      </c>
    </row>
    <row r="19" spans="1:17">
      <c r="A19" s="2">
        <v>6</v>
      </c>
      <c r="B19" s="3">
        <v>10</v>
      </c>
      <c r="D19" s="2">
        <v>5</v>
      </c>
      <c r="E19" s="3">
        <v>10</v>
      </c>
      <c r="G19" s="2" t="s">
        <v>120</v>
      </c>
      <c r="H19" s="3">
        <v>10</v>
      </c>
      <c r="J19" s="2">
        <v>3</v>
      </c>
      <c r="K19" s="3">
        <v>10</v>
      </c>
      <c r="M19" s="2">
        <v>2</v>
      </c>
      <c r="N19" s="3">
        <v>10</v>
      </c>
      <c r="Q19" s="9" t="s">
        <v>195</v>
      </c>
    </row>
    <row r="20" spans="1:17">
      <c r="A20" s="4">
        <v>7</v>
      </c>
      <c r="B20" s="5">
        <v>5</v>
      </c>
      <c r="D20" s="4">
        <v>6</v>
      </c>
      <c r="E20" s="5" t="s">
        <v>120</v>
      </c>
      <c r="G20" s="4">
        <v>5</v>
      </c>
      <c r="H20" s="5">
        <v>3</v>
      </c>
      <c r="J20" s="4" t="s">
        <v>120</v>
      </c>
      <c r="K20" s="5">
        <v>2</v>
      </c>
      <c r="M20" s="4">
        <v>3</v>
      </c>
      <c r="N20" s="5">
        <v>1</v>
      </c>
    </row>
    <row r="21" spans="1:17">
      <c r="A21" s="4">
        <v>8</v>
      </c>
      <c r="B21" s="5" t="s">
        <v>120</v>
      </c>
      <c r="D21" s="4">
        <v>7</v>
      </c>
      <c r="E21" s="5">
        <v>3</v>
      </c>
      <c r="G21" s="4">
        <v>6</v>
      </c>
      <c r="H21" s="5">
        <v>2</v>
      </c>
      <c r="J21" s="4">
        <v>5</v>
      </c>
      <c r="K21" s="5">
        <v>1</v>
      </c>
      <c r="M21" s="4" t="s">
        <v>120</v>
      </c>
      <c r="N21" s="5">
        <v>9</v>
      </c>
    </row>
    <row r="22" spans="1:17">
      <c r="A22" s="4">
        <v>9</v>
      </c>
      <c r="B22" s="5">
        <v>3</v>
      </c>
      <c r="D22" s="4">
        <v>8</v>
      </c>
      <c r="E22" s="5">
        <v>2</v>
      </c>
      <c r="G22" s="4">
        <v>7</v>
      </c>
      <c r="H22" s="5">
        <v>1</v>
      </c>
      <c r="J22" s="4">
        <v>6</v>
      </c>
      <c r="K22" s="5">
        <v>9</v>
      </c>
      <c r="M22" s="4">
        <v>5</v>
      </c>
      <c r="N22" s="5">
        <v>8</v>
      </c>
    </row>
    <row r="23" spans="1:17" ht="13.5" thickBot="1">
      <c r="A23" s="6">
        <v>1</v>
      </c>
      <c r="B23" s="7">
        <v>2</v>
      </c>
      <c r="D23" s="6">
        <v>9</v>
      </c>
      <c r="E23" s="7">
        <v>1</v>
      </c>
      <c r="G23" s="6">
        <v>8</v>
      </c>
      <c r="H23" s="7">
        <v>9</v>
      </c>
      <c r="J23" s="6">
        <v>7</v>
      </c>
      <c r="K23" s="7">
        <v>8</v>
      </c>
      <c r="M23" s="6">
        <v>6</v>
      </c>
      <c r="N23" s="7">
        <v>7</v>
      </c>
    </row>
    <row r="25" spans="1:17">
      <c r="A25" s="1" t="s">
        <v>26</v>
      </c>
      <c r="B25" s="1" t="s">
        <v>20</v>
      </c>
      <c r="D25" s="1" t="s">
        <v>27</v>
      </c>
      <c r="E25" s="1" t="s">
        <v>20</v>
      </c>
      <c r="G25" s="1" t="s">
        <v>120</v>
      </c>
      <c r="H25" s="1" t="s">
        <v>20</v>
      </c>
      <c r="J25" s="1" t="s">
        <v>23</v>
      </c>
      <c r="K25" s="1" t="s">
        <v>20</v>
      </c>
      <c r="M25" s="1" t="s">
        <v>21</v>
      </c>
      <c r="N25" s="1" t="s">
        <v>20</v>
      </c>
    </row>
    <row r="26" spans="1:17">
      <c r="A26" s="1" t="s">
        <v>25</v>
      </c>
      <c r="B26" s="1" t="s">
        <v>27</v>
      </c>
      <c r="D26" s="1" t="s">
        <v>26</v>
      </c>
      <c r="E26" s="1" t="s">
        <v>120</v>
      </c>
      <c r="G26" s="1" t="s">
        <v>27</v>
      </c>
      <c r="H26" s="1" t="s">
        <v>23</v>
      </c>
      <c r="J26" s="1" t="s">
        <v>120</v>
      </c>
      <c r="K26" s="1" t="s">
        <v>21</v>
      </c>
      <c r="M26" s="1" t="s">
        <v>23</v>
      </c>
      <c r="N26" s="1" t="s">
        <v>19</v>
      </c>
    </row>
    <row r="27" spans="1:17">
      <c r="A27" s="1" t="s">
        <v>24</v>
      </c>
      <c r="B27" s="1" t="s">
        <v>120</v>
      </c>
      <c r="D27" s="1" t="s">
        <v>25</v>
      </c>
      <c r="E27" s="1" t="s">
        <v>23</v>
      </c>
      <c r="G27" s="1" t="s">
        <v>26</v>
      </c>
      <c r="H27" s="1" t="s">
        <v>21</v>
      </c>
      <c r="J27" s="1" t="s">
        <v>27</v>
      </c>
      <c r="K27" s="1" t="s">
        <v>19</v>
      </c>
      <c r="M27" s="1" t="s">
        <v>120</v>
      </c>
      <c r="N27" s="1" t="s">
        <v>22</v>
      </c>
    </row>
    <row r="28" spans="1:17">
      <c r="A28" s="1" t="s">
        <v>22</v>
      </c>
      <c r="B28" s="1" t="s">
        <v>23</v>
      </c>
      <c r="D28" s="1" t="s">
        <v>24</v>
      </c>
      <c r="E28" s="1" t="s">
        <v>21</v>
      </c>
      <c r="G28" s="1" t="s">
        <v>25</v>
      </c>
      <c r="H28" s="1" t="s">
        <v>19</v>
      </c>
      <c r="J28" s="1" t="s">
        <v>26</v>
      </c>
      <c r="K28" s="1" t="s">
        <v>22</v>
      </c>
      <c r="M28" s="1" t="s">
        <v>27</v>
      </c>
      <c r="N28" s="1" t="s">
        <v>24</v>
      </c>
    </row>
    <row r="29" spans="1:17">
      <c r="A29" s="1" t="s">
        <v>19</v>
      </c>
      <c r="B29" s="1" t="s">
        <v>21</v>
      </c>
      <c r="D29" s="1" t="s">
        <v>22</v>
      </c>
      <c r="E29" s="1" t="s">
        <v>19</v>
      </c>
      <c r="G29" s="1" t="s">
        <v>24</v>
      </c>
      <c r="H29" s="1" t="s">
        <v>22</v>
      </c>
      <c r="J29" s="1" t="s">
        <v>25</v>
      </c>
      <c r="K29" s="1" t="s">
        <v>24</v>
      </c>
      <c r="M29" s="1" t="s">
        <v>26</v>
      </c>
      <c r="N29" s="1" t="s">
        <v>25</v>
      </c>
    </row>
    <row r="31" spans="1:17" hidden="1"/>
    <row r="32" spans="1:17" ht="44.25" customHeight="1"/>
    <row r="33" spans="2:13" ht="18.75" customHeight="1">
      <c r="B33" s="161" t="s">
        <v>90</v>
      </c>
      <c r="C33" s="92"/>
      <c r="D33" s="92"/>
      <c r="E33" s="92"/>
      <c r="F33" s="92"/>
      <c r="J33" s="287"/>
      <c r="K33" s="287"/>
      <c r="L33" s="287"/>
      <c r="M33" s="263"/>
    </row>
    <row r="34" spans="2:13" ht="18.75" customHeight="1">
      <c r="B34" s="160" t="s">
        <v>88</v>
      </c>
      <c r="C34"/>
      <c r="D34"/>
      <c r="E34"/>
      <c r="F34"/>
    </row>
    <row r="35" spans="2:13" ht="18.75" customHeight="1">
      <c r="B35" s="160" t="s">
        <v>89</v>
      </c>
      <c r="C35" s="92"/>
      <c r="D35" s="92"/>
      <c r="E35" s="92"/>
      <c r="F35" s="92"/>
    </row>
    <row r="36" spans="2:13" ht="18.75" customHeight="1">
      <c r="B36" s="160" t="s">
        <v>86</v>
      </c>
      <c r="C36" s="92"/>
      <c r="D36" s="92"/>
      <c r="E36" s="92"/>
      <c r="F36" s="92"/>
    </row>
    <row r="37" spans="2:13" ht="18.75" customHeight="1">
      <c r="B37" s="160" t="s">
        <v>87</v>
      </c>
      <c r="C37" s="92"/>
      <c r="D37" s="92"/>
      <c r="E37" s="92"/>
      <c r="F37" s="92"/>
    </row>
    <row r="38" spans="2:13" ht="18.75" customHeight="1">
      <c r="B38" s="159"/>
      <c r="C38" s="92"/>
      <c r="D38" s="92"/>
      <c r="E38" s="92"/>
      <c r="F38" s="92"/>
    </row>
    <row r="39" spans="2:13" ht="18.75" customHeight="1">
      <c r="B39" s="161" t="s">
        <v>91</v>
      </c>
      <c r="C39" s="92"/>
      <c r="D39" s="92"/>
      <c r="E39" s="92"/>
      <c r="F39" s="92"/>
    </row>
    <row r="40" spans="2:13" ht="18.75" customHeight="1">
      <c r="B40" s="160" t="s">
        <v>92</v>
      </c>
      <c r="C40"/>
      <c r="D40"/>
      <c r="E40"/>
      <c r="F40"/>
    </row>
    <row r="41" spans="2:13" ht="18.75" customHeight="1">
      <c r="B41" s="160" t="s">
        <v>93</v>
      </c>
      <c r="C41"/>
      <c r="D41"/>
      <c r="E41"/>
      <c r="F41"/>
    </row>
    <row r="42" spans="2:13">
      <c r="B42" s="160" t="s">
        <v>94</v>
      </c>
      <c r="C42"/>
      <c r="D42"/>
      <c r="E42"/>
      <c r="F42"/>
    </row>
    <row r="43" spans="2:13">
      <c r="B43" s="160" t="s">
        <v>96</v>
      </c>
      <c r="C43"/>
      <c r="D43"/>
      <c r="E43"/>
      <c r="F43"/>
    </row>
    <row r="44" spans="2:13" ht="13.5" customHeight="1">
      <c r="B44" s="160" t="s">
        <v>95</v>
      </c>
      <c r="C44"/>
      <c r="D44"/>
      <c r="E44"/>
      <c r="F44"/>
    </row>
    <row r="45" spans="2:13" ht="13.5" customHeight="1"/>
    <row r="46" spans="2:13" ht="13.5" customHeight="1">
      <c r="B46" s="287"/>
      <c r="C46" s="287"/>
      <c r="D46" s="287"/>
    </row>
    <row r="47" spans="2:13" ht="13.5" customHeight="1"/>
    <row r="48" spans="2:1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</sheetData>
  <mergeCells count="11">
    <mergeCell ref="P17:Q17"/>
    <mergeCell ref="A1:B1"/>
    <mergeCell ref="D1:E1"/>
    <mergeCell ref="G1:H1"/>
    <mergeCell ref="J1:K1"/>
    <mergeCell ref="P1:Q1"/>
    <mergeCell ref="A17:B17"/>
    <mergeCell ref="D17:E17"/>
    <mergeCell ref="G17:H17"/>
    <mergeCell ref="J17:K17"/>
    <mergeCell ref="M17:N17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2"/>
  <sheetViews>
    <sheetView workbookViewId="0">
      <pane ySplit="2" topLeftCell="A6" activePane="bottomLeft" state="frozen"/>
      <selection pane="bottomLeft" activeCell="W19" sqref="W19"/>
    </sheetView>
  </sheetViews>
  <sheetFormatPr defaultRowHeight="12.75"/>
  <cols>
    <col min="1" max="2" width="3.28515625" style="38" customWidth="1"/>
    <col min="3" max="3" width="17.5703125" customWidth="1"/>
    <col min="4" max="5" width="29.5703125" customWidth="1"/>
    <col min="6" max="6" width="4.7109375" customWidth="1"/>
    <col min="7" max="7" width="1.7109375" customWidth="1"/>
    <col min="8" max="9" width="4.7109375" customWidth="1"/>
    <col min="10" max="10" width="1.7109375" customWidth="1"/>
    <col min="11" max="12" width="4.7109375" customWidth="1"/>
    <col min="13" max="13" width="1.7109375" customWidth="1"/>
    <col min="14" max="14" width="4.7109375" customWidth="1"/>
    <col min="15" max="21" width="6.5703125" customWidth="1"/>
    <col min="22" max="22" width="6.7109375" customWidth="1"/>
    <col min="258" max="258" width="8.7109375" customWidth="1"/>
    <col min="259" max="259" width="25.28515625" customWidth="1"/>
    <col min="260" max="261" width="32.7109375" customWidth="1"/>
    <col min="262" max="262" width="4.7109375" customWidth="1"/>
    <col min="263" max="263" width="1.7109375" customWidth="1"/>
    <col min="264" max="265" width="4.7109375" customWidth="1"/>
    <col min="266" max="266" width="1.7109375" customWidth="1"/>
    <col min="267" max="268" width="4.7109375" customWidth="1"/>
    <col min="269" max="269" width="1.7109375" customWidth="1"/>
    <col min="270" max="270" width="4.7109375" customWidth="1"/>
    <col min="271" max="276" width="6.7109375" customWidth="1"/>
    <col min="277" max="277" width="6.85546875" customWidth="1"/>
    <col min="278" max="278" width="7.42578125" customWidth="1"/>
    <col min="514" max="514" width="8.7109375" customWidth="1"/>
    <col min="515" max="515" width="25.28515625" customWidth="1"/>
    <col min="516" max="517" width="32.7109375" customWidth="1"/>
    <col min="518" max="518" width="4.7109375" customWidth="1"/>
    <col min="519" max="519" width="1.7109375" customWidth="1"/>
    <col min="520" max="521" width="4.7109375" customWidth="1"/>
    <col min="522" max="522" width="1.7109375" customWidth="1"/>
    <col min="523" max="524" width="4.7109375" customWidth="1"/>
    <col min="525" max="525" width="1.7109375" customWidth="1"/>
    <col min="526" max="526" width="4.7109375" customWidth="1"/>
    <col min="527" max="532" width="6.7109375" customWidth="1"/>
    <col min="533" max="533" width="6.85546875" customWidth="1"/>
    <col min="534" max="534" width="7.42578125" customWidth="1"/>
    <col min="770" max="770" width="8.7109375" customWidth="1"/>
    <col min="771" max="771" width="25.28515625" customWidth="1"/>
    <col min="772" max="773" width="32.7109375" customWidth="1"/>
    <col min="774" max="774" width="4.7109375" customWidth="1"/>
    <col min="775" max="775" width="1.7109375" customWidth="1"/>
    <col min="776" max="777" width="4.7109375" customWidth="1"/>
    <col min="778" max="778" width="1.7109375" customWidth="1"/>
    <col min="779" max="780" width="4.7109375" customWidth="1"/>
    <col min="781" max="781" width="1.7109375" customWidth="1"/>
    <col min="782" max="782" width="4.7109375" customWidth="1"/>
    <col min="783" max="788" width="6.7109375" customWidth="1"/>
    <col min="789" max="789" width="6.85546875" customWidth="1"/>
    <col min="790" max="790" width="7.42578125" customWidth="1"/>
    <col min="1026" max="1026" width="8.7109375" customWidth="1"/>
    <col min="1027" max="1027" width="25.28515625" customWidth="1"/>
    <col min="1028" max="1029" width="32.7109375" customWidth="1"/>
    <col min="1030" max="1030" width="4.7109375" customWidth="1"/>
    <col min="1031" max="1031" width="1.7109375" customWidth="1"/>
    <col min="1032" max="1033" width="4.7109375" customWidth="1"/>
    <col min="1034" max="1034" width="1.7109375" customWidth="1"/>
    <col min="1035" max="1036" width="4.7109375" customWidth="1"/>
    <col min="1037" max="1037" width="1.7109375" customWidth="1"/>
    <col min="1038" max="1038" width="4.7109375" customWidth="1"/>
    <col min="1039" max="1044" width="6.7109375" customWidth="1"/>
    <col min="1045" max="1045" width="6.85546875" customWidth="1"/>
    <col min="1046" max="1046" width="7.42578125" customWidth="1"/>
    <col min="1282" max="1282" width="8.7109375" customWidth="1"/>
    <col min="1283" max="1283" width="25.28515625" customWidth="1"/>
    <col min="1284" max="1285" width="32.7109375" customWidth="1"/>
    <col min="1286" max="1286" width="4.7109375" customWidth="1"/>
    <col min="1287" max="1287" width="1.7109375" customWidth="1"/>
    <col min="1288" max="1289" width="4.7109375" customWidth="1"/>
    <col min="1290" max="1290" width="1.7109375" customWidth="1"/>
    <col min="1291" max="1292" width="4.7109375" customWidth="1"/>
    <col min="1293" max="1293" width="1.7109375" customWidth="1"/>
    <col min="1294" max="1294" width="4.7109375" customWidth="1"/>
    <col min="1295" max="1300" width="6.7109375" customWidth="1"/>
    <col min="1301" max="1301" width="6.85546875" customWidth="1"/>
    <col min="1302" max="1302" width="7.42578125" customWidth="1"/>
    <col min="1538" max="1538" width="8.7109375" customWidth="1"/>
    <col min="1539" max="1539" width="25.28515625" customWidth="1"/>
    <col min="1540" max="1541" width="32.7109375" customWidth="1"/>
    <col min="1542" max="1542" width="4.7109375" customWidth="1"/>
    <col min="1543" max="1543" width="1.7109375" customWidth="1"/>
    <col min="1544" max="1545" width="4.7109375" customWidth="1"/>
    <col min="1546" max="1546" width="1.7109375" customWidth="1"/>
    <col min="1547" max="1548" width="4.7109375" customWidth="1"/>
    <col min="1549" max="1549" width="1.7109375" customWidth="1"/>
    <col min="1550" max="1550" width="4.7109375" customWidth="1"/>
    <col min="1551" max="1556" width="6.7109375" customWidth="1"/>
    <col min="1557" max="1557" width="6.85546875" customWidth="1"/>
    <col min="1558" max="1558" width="7.42578125" customWidth="1"/>
    <col min="1794" max="1794" width="8.7109375" customWidth="1"/>
    <col min="1795" max="1795" width="25.28515625" customWidth="1"/>
    <col min="1796" max="1797" width="32.7109375" customWidth="1"/>
    <col min="1798" max="1798" width="4.7109375" customWidth="1"/>
    <col min="1799" max="1799" width="1.7109375" customWidth="1"/>
    <col min="1800" max="1801" width="4.7109375" customWidth="1"/>
    <col min="1802" max="1802" width="1.7109375" customWidth="1"/>
    <col min="1803" max="1804" width="4.7109375" customWidth="1"/>
    <col min="1805" max="1805" width="1.7109375" customWidth="1"/>
    <col min="1806" max="1806" width="4.7109375" customWidth="1"/>
    <col min="1807" max="1812" width="6.7109375" customWidth="1"/>
    <col min="1813" max="1813" width="6.85546875" customWidth="1"/>
    <col min="1814" max="1814" width="7.42578125" customWidth="1"/>
    <col min="2050" max="2050" width="8.7109375" customWidth="1"/>
    <col min="2051" max="2051" width="25.28515625" customWidth="1"/>
    <col min="2052" max="2053" width="32.7109375" customWidth="1"/>
    <col min="2054" max="2054" width="4.7109375" customWidth="1"/>
    <col min="2055" max="2055" width="1.7109375" customWidth="1"/>
    <col min="2056" max="2057" width="4.7109375" customWidth="1"/>
    <col min="2058" max="2058" width="1.7109375" customWidth="1"/>
    <col min="2059" max="2060" width="4.7109375" customWidth="1"/>
    <col min="2061" max="2061" width="1.7109375" customWidth="1"/>
    <col min="2062" max="2062" width="4.7109375" customWidth="1"/>
    <col min="2063" max="2068" width="6.7109375" customWidth="1"/>
    <col min="2069" max="2069" width="6.85546875" customWidth="1"/>
    <col min="2070" max="2070" width="7.42578125" customWidth="1"/>
    <col min="2306" max="2306" width="8.7109375" customWidth="1"/>
    <col min="2307" max="2307" width="25.28515625" customWidth="1"/>
    <col min="2308" max="2309" width="32.7109375" customWidth="1"/>
    <col min="2310" max="2310" width="4.7109375" customWidth="1"/>
    <col min="2311" max="2311" width="1.7109375" customWidth="1"/>
    <col min="2312" max="2313" width="4.7109375" customWidth="1"/>
    <col min="2314" max="2314" width="1.7109375" customWidth="1"/>
    <col min="2315" max="2316" width="4.7109375" customWidth="1"/>
    <col min="2317" max="2317" width="1.7109375" customWidth="1"/>
    <col min="2318" max="2318" width="4.7109375" customWidth="1"/>
    <col min="2319" max="2324" width="6.7109375" customWidth="1"/>
    <col min="2325" max="2325" width="6.85546875" customWidth="1"/>
    <col min="2326" max="2326" width="7.42578125" customWidth="1"/>
    <col min="2562" max="2562" width="8.7109375" customWidth="1"/>
    <col min="2563" max="2563" width="25.28515625" customWidth="1"/>
    <col min="2564" max="2565" width="32.7109375" customWidth="1"/>
    <col min="2566" max="2566" width="4.7109375" customWidth="1"/>
    <col min="2567" max="2567" width="1.7109375" customWidth="1"/>
    <col min="2568" max="2569" width="4.7109375" customWidth="1"/>
    <col min="2570" max="2570" width="1.7109375" customWidth="1"/>
    <col min="2571" max="2572" width="4.7109375" customWidth="1"/>
    <col min="2573" max="2573" width="1.7109375" customWidth="1"/>
    <col min="2574" max="2574" width="4.7109375" customWidth="1"/>
    <col min="2575" max="2580" width="6.7109375" customWidth="1"/>
    <col min="2581" max="2581" width="6.85546875" customWidth="1"/>
    <col min="2582" max="2582" width="7.42578125" customWidth="1"/>
    <col min="2818" max="2818" width="8.7109375" customWidth="1"/>
    <col min="2819" max="2819" width="25.28515625" customWidth="1"/>
    <col min="2820" max="2821" width="32.7109375" customWidth="1"/>
    <col min="2822" max="2822" width="4.7109375" customWidth="1"/>
    <col min="2823" max="2823" width="1.7109375" customWidth="1"/>
    <col min="2824" max="2825" width="4.7109375" customWidth="1"/>
    <col min="2826" max="2826" width="1.7109375" customWidth="1"/>
    <col min="2827" max="2828" width="4.7109375" customWidth="1"/>
    <col min="2829" max="2829" width="1.7109375" customWidth="1"/>
    <col min="2830" max="2830" width="4.7109375" customWidth="1"/>
    <col min="2831" max="2836" width="6.7109375" customWidth="1"/>
    <col min="2837" max="2837" width="6.85546875" customWidth="1"/>
    <col min="2838" max="2838" width="7.42578125" customWidth="1"/>
    <col min="3074" max="3074" width="8.7109375" customWidth="1"/>
    <col min="3075" max="3075" width="25.28515625" customWidth="1"/>
    <col min="3076" max="3077" width="32.7109375" customWidth="1"/>
    <col min="3078" max="3078" width="4.7109375" customWidth="1"/>
    <col min="3079" max="3079" width="1.7109375" customWidth="1"/>
    <col min="3080" max="3081" width="4.7109375" customWidth="1"/>
    <col min="3082" max="3082" width="1.7109375" customWidth="1"/>
    <col min="3083" max="3084" width="4.7109375" customWidth="1"/>
    <col min="3085" max="3085" width="1.7109375" customWidth="1"/>
    <col min="3086" max="3086" width="4.7109375" customWidth="1"/>
    <col min="3087" max="3092" width="6.7109375" customWidth="1"/>
    <col min="3093" max="3093" width="6.85546875" customWidth="1"/>
    <col min="3094" max="3094" width="7.42578125" customWidth="1"/>
    <col min="3330" max="3330" width="8.7109375" customWidth="1"/>
    <col min="3331" max="3331" width="25.28515625" customWidth="1"/>
    <col min="3332" max="3333" width="32.7109375" customWidth="1"/>
    <col min="3334" max="3334" width="4.7109375" customWidth="1"/>
    <col min="3335" max="3335" width="1.7109375" customWidth="1"/>
    <col min="3336" max="3337" width="4.7109375" customWidth="1"/>
    <col min="3338" max="3338" width="1.7109375" customWidth="1"/>
    <col min="3339" max="3340" width="4.7109375" customWidth="1"/>
    <col min="3341" max="3341" width="1.7109375" customWidth="1"/>
    <col min="3342" max="3342" width="4.7109375" customWidth="1"/>
    <col min="3343" max="3348" width="6.7109375" customWidth="1"/>
    <col min="3349" max="3349" width="6.85546875" customWidth="1"/>
    <col min="3350" max="3350" width="7.42578125" customWidth="1"/>
    <col min="3586" max="3586" width="8.7109375" customWidth="1"/>
    <col min="3587" max="3587" width="25.28515625" customWidth="1"/>
    <col min="3588" max="3589" width="32.7109375" customWidth="1"/>
    <col min="3590" max="3590" width="4.7109375" customWidth="1"/>
    <col min="3591" max="3591" width="1.7109375" customWidth="1"/>
    <col min="3592" max="3593" width="4.7109375" customWidth="1"/>
    <col min="3594" max="3594" width="1.7109375" customWidth="1"/>
    <col min="3595" max="3596" width="4.7109375" customWidth="1"/>
    <col min="3597" max="3597" width="1.7109375" customWidth="1"/>
    <col min="3598" max="3598" width="4.7109375" customWidth="1"/>
    <col min="3599" max="3604" width="6.7109375" customWidth="1"/>
    <col min="3605" max="3605" width="6.85546875" customWidth="1"/>
    <col min="3606" max="3606" width="7.42578125" customWidth="1"/>
    <col min="3842" max="3842" width="8.7109375" customWidth="1"/>
    <col min="3843" max="3843" width="25.28515625" customWidth="1"/>
    <col min="3844" max="3845" width="32.7109375" customWidth="1"/>
    <col min="3846" max="3846" width="4.7109375" customWidth="1"/>
    <col min="3847" max="3847" width="1.7109375" customWidth="1"/>
    <col min="3848" max="3849" width="4.7109375" customWidth="1"/>
    <col min="3850" max="3850" width="1.7109375" customWidth="1"/>
    <col min="3851" max="3852" width="4.7109375" customWidth="1"/>
    <col min="3853" max="3853" width="1.7109375" customWidth="1"/>
    <col min="3854" max="3854" width="4.7109375" customWidth="1"/>
    <col min="3855" max="3860" width="6.7109375" customWidth="1"/>
    <col min="3861" max="3861" width="6.85546875" customWidth="1"/>
    <col min="3862" max="3862" width="7.42578125" customWidth="1"/>
    <col min="4098" max="4098" width="8.7109375" customWidth="1"/>
    <col min="4099" max="4099" width="25.28515625" customWidth="1"/>
    <col min="4100" max="4101" width="32.7109375" customWidth="1"/>
    <col min="4102" max="4102" width="4.7109375" customWidth="1"/>
    <col min="4103" max="4103" width="1.7109375" customWidth="1"/>
    <col min="4104" max="4105" width="4.7109375" customWidth="1"/>
    <col min="4106" max="4106" width="1.7109375" customWidth="1"/>
    <col min="4107" max="4108" width="4.7109375" customWidth="1"/>
    <col min="4109" max="4109" width="1.7109375" customWidth="1"/>
    <col min="4110" max="4110" width="4.7109375" customWidth="1"/>
    <col min="4111" max="4116" width="6.7109375" customWidth="1"/>
    <col min="4117" max="4117" width="6.85546875" customWidth="1"/>
    <col min="4118" max="4118" width="7.42578125" customWidth="1"/>
    <col min="4354" max="4354" width="8.7109375" customWidth="1"/>
    <col min="4355" max="4355" width="25.28515625" customWidth="1"/>
    <col min="4356" max="4357" width="32.7109375" customWidth="1"/>
    <col min="4358" max="4358" width="4.7109375" customWidth="1"/>
    <col min="4359" max="4359" width="1.7109375" customWidth="1"/>
    <col min="4360" max="4361" width="4.7109375" customWidth="1"/>
    <col min="4362" max="4362" width="1.7109375" customWidth="1"/>
    <col min="4363" max="4364" width="4.7109375" customWidth="1"/>
    <col min="4365" max="4365" width="1.7109375" customWidth="1"/>
    <col min="4366" max="4366" width="4.7109375" customWidth="1"/>
    <col min="4367" max="4372" width="6.7109375" customWidth="1"/>
    <col min="4373" max="4373" width="6.85546875" customWidth="1"/>
    <col min="4374" max="4374" width="7.42578125" customWidth="1"/>
    <col min="4610" max="4610" width="8.7109375" customWidth="1"/>
    <col min="4611" max="4611" width="25.28515625" customWidth="1"/>
    <col min="4612" max="4613" width="32.7109375" customWidth="1"/>
    <col min="4614" max="4614" width="4.7109375" customWidth="1"/>
    <col min="4615" max="4615" width="1.7109375" customWidth="1"/>
    <col min="4616" max="4617" width="4.7109375" customWidth="1"/>
    <col min="4618" max="4618" width="1.7109375" customWidth="1"/>
    <col min="4619" max="4620" width="4.7109375" customWidth="1"/>
    <col min="4621" max="4621" width="1.7109375" customWidth="1"/>
    <col min="4622" max="4622" width="4.7109375" customWidth="1"/>
    <col min="4623" max="4628" width="6.7109375" customWidth="1"/>
    <col min="4629" max="4629" width="6.85546875" customWidth="1"/>
    <col min="4630" max="4630" width="7.42578125" customWidth="1"/>
    <col min="4866" max="4866" width="8.7109375" customWidth="1"/>
    <col min="4867" max="4867" width="25.28515625" customWidth="1"/>
    <col min="4868" max="4869" width="32.7109375" customWidth="1"/>
    <col min="4870" max="4870" width="4.7109375" customWidth="1"/>
    <col min="4871" max="4871" width="1.7109375" customWidth="1"/>
    <col min="4872" max="4873" width="4.7109375" customWidth="1"/>
    <col min="4874" max="4874" width="1.7109375" customWidth="1"/>
    <col min="4875" max="4876" width="4.7109375" customWidth="1"/>
    <col min="4877" max="4877" width="1.7109375" customWidth="1"/>
    <col min="4878" max="4878" width="4.7109375" customWidth="1"/>
    <col min="4879" max="4884" width="6.7109375" customWidth="1"/>
    <col min="4885" max="4885" width="6.85546875" customWidth="1"/>
    <col min="4886" max="4886" width="7.42578125" customWidth="1"/>
    <col min="5122" max="5122" width="8.7109375" customWidth="1"/>
    <col min="5123" max="5123" width="25.28515625" customWidth="1"/>
    <col min="5124" max="5125" width="32.7109375" customWidth="1"/>
    <col min="5126" max="5126" width="4.7109375" customWidth="1"/>
    <col min="5127" max="5127" width="1.7109375" customWidth="1"/>
    <col min="5128" max="5129" width="4.7109375" customWidth="1"/>
    <col min="5130" max="5130" width="1.7109375" customWidth="1"/>
    <col min="5131" max="5132" width="4.7109375" customWidth="1"/>
    <col min="5133" max="5133" width="1.7109375" customWidth="1"/>
    <col min="5134" max="5134" width="4.7109375" customWidth="1"/>
    <col min="5135" max="5140" width="6.7109375" customWidth="1"/>
    <col min="5141" max="5141" width="6.85546875" customWidth="1"/>
    <col min="5142" max="5142" width="7.42578125" customWidth="1"/>
    <col min="5378" max="5378" width="8.7109375" customWidth="1"/>
    <col min="5379" max="5379" width="25.28515625" customWidth="1"/>
    <col min="5380" max="5381" width="32.7109375" customWidth="1"/>
    <col min="5382" max="5382" width="4.7109375" customWidth="1"/>
    <col min="5383" max="5383" width="1.7109375" customWidth="1"/>
    <col min="5384" max="5385" width="4.7109375" customWidth="1"/>
    <col min="5386" max="5386" width="1.7109375" customWidth="1"/>
    <col min="5387" max="5388" width="4.7109375" customWidth="1"/>
    <col min="5389" max="5389" width="1.7109375" customWidth="1"/>
    <col min="5390" max="5390" width="4.7109375" customWidth="1"/>
    <col min="5391" max="5396" width="6.7109375" customWidth="1"/>
    <col min="5397" max="5397" width="6.85546875" customWidth="1"/>
    <col min="5398" max="5398" width="7.42578125" customWidth="1"/>
    <col min="5634" max="5634" width="8.7109375" customWidth="1"/>
    <col min="5635" max="5635" width="25.28515625" customWidth="1"/>
    <col min="5636" max="5637" width="32.7109375" customWidth="1"/>
    <col min="5638" max="5638" width="4.7109375" customWidth="1"/>
    <col min="5639" max="5639" width="1.7109375" customWidth="1"/>
    <col min="5640" max="5641" width="4.7109375" customWidth="1"/>
    <col min="5642" max="5642" width="1.7109375" customWidth="1"/>
    <col min="5643" max="5644" width="4.7109375" customWidth="1"/>
    <col min="5645" max="5645" width="1.7109375" customWidth="1"/>
    <col min="5646" max="5646" width="4.7109375" customWidth="1"/>
    <col min="5647" max="5652" width="6.7109375" customWidth="1"/>
    <col min="5653" max="5653" width="6.85546875" customWidth="1"/>
    <col min="5654" max="5654" width="7.42578125" customWidth="1"/>
    <col min="5890" max="5890" width="8.7109375" customWidth="1"/>
    <col min="5891" max="5891" width="25.28515625" customWidth="1"/>
    <col min="5892" max="5893" width="32.7109375" customWidth="1"/>
    <col min="5894" max="5894" width="4.7109375" customWidth="1"/>
    <col min="5895" max="5895" width="1.7109375" customWidth="1"/>
    <col min="5896" max="5897" width="4.7109375" customWidth="1"/>
    <col min="5898" max="5898" width="1.7109375" customWidth="1"/>
    <col min="5899" max="5900" width="4.7109375" customWidth="1"/>
    <col min="5901" max="5901" width="1.7109375" customWidth="1"/>
    <col min="5902" max="5902" width="4.7109375" customWidth="1"/>
    <col min="5903" max="5908" width="6.7109375" customWidth="1"/>
    <col min="5909" max="5909" width="6.85546875" customWidth="1"/>
    <col min="5910" max="5910" width="7.42578125" customWidth="1"/>
    <col min="6146" max="6146" width="8.7109375" customWidth="1"/>
    <col min="6147" max="6147" width="25.28515625" customWidth="1"/>
    <col min="6148" max="6149" width="32.7109375" customWidth="1"/>
    <col min="6150" max="6150" width="4.7109375" customWidth="1"/>
    <col min="6151" max="6151" width="1.7109375" customWidth="1"/>
    <col min="6152" max="6153" width="4.7109375" customWidth="1"/>
    <col min="6154" max="6154" width="1.7109375" customWidth="1"/>
    <col min="6155" max="6156" width="4.7109375" customWidth="1"/>
    <col min="6157" max="6157" width="1.7109375" customWidth="1"/>
    <col min="6158" max="6158" width="4.7109375" customWidth="1"/>
    <col min="6159" max="6164" width="6.7109375" customWidth="1"/>
    <col min="6165" max="6165" width="6.85546875" customWidth="1"/>
    <col min="6166" max="6166" width="7.42578125" customWidth="1"/>
    <col min="6402" max="6402" width="8.7109375" customWidth="1"/>
    <col min="6403" max="6403" width="25.28515625" customWidth="1"/>
    <col min="6404" max="6405" width="32.7109375" customWidth="1"/>
    <col min="6406" max="6406" width="4.7109375" customWidth="1"/>
    <col min="6407" max="6407" width="1.7109375" customWidth="1"/>
    <col min="6408" max="6409" width="4.7109375" customWidth="1"/>
    <col min="6410" max="6410" width="1.7109375" customWidth="1"/>
    <col min="6411" max="6412" width="4.7109375" customWidth="1"/>
    <col min="6413" max="6413" width="1.7109375" customWidth="1"/>
    <col min="6414" max="6414" width="4.7109375" customWidth="1"/>
    <col min="6415" max="6420" width="6.7109375" customWidth="1"/>
    <col min="6421" max="6421" width="6.85546875" customWidth="1"/>
    <col min="6422" max="6422" width="7.42578125" customWidth="1"/>
    <col min="6658" max="6658" width="8.7109375" customWidth="1"/>
    <col min="6659" max="6659" width="25.28515625" customWidth="1"/>
    <col min="6660" max="6661" width="32.7109375" customWidth="1"/>
    <col min="6662" max="6662" width="4.7109375" customWidth="1"/>
    <col min="6663" max="6663" width="1.7109375" customWidth="1"/>
    <col min="6664" max="6665" width="4.7109375" customWidth="1"/>
    <col min="6666" max="6666" width="1.7109375" customWidth="1"/>
    <col min="6667" max="6668" width="4.7109375" customWidth="1"/>
    <col min="6669" max="6669" width="1.7109375" customWidth="1"/>
    <col min="6670" max="6670" width="4.7109375" customWidth="1"/>
    <col min="6671" max="6676" width="6.7109375" customWidth="1"/>
    <col min="6677" max="6677" width="6.85546875" customWidth="1"/>
    <col min="6678" max="6678" width="7.42578125" customWidth="1"/>
    <col min="6914" max="6914" width="8.7109375" customWidth="1"/>
    <col min="6915" max="6915" width="25.28515625" customWidth="1"/>
    <col min="6916" max="6917" width="32.7109375" customWidth="1"/>
    <col min="6918" max="6918" width="4.7109375" customWidth="1"/>
    <col min="6919" max="6919" width="1.7109375" customWidth="1"/>
    <col min="6920" max="6921" width="4.7109375" customWidth="1"/>
    <col min="6922" max="6922" width="1.7109375" customWidth="1"/>
    <col min="6923" max="6924" width="4.7109375" customWidth="1"/>
    <col min="6925" max="6925" width="1.7109375" customWidth="1"/>
    <col min="6926" max="6926" width="4.7109375" customWidth="1"/>
    <col min="6927" max="6932" width="6.7109375" customWidth="1"/>
    <col min="6933" max="6933" width="6.85546875" customWidth="1"/>
    <col min="6934" max="6934" width="7.42578125" customWidth="1"/>
    <col min="7170" max="7170" width="8.7109375" customWidth="1"/>
    <col min="7171" max="7171" width="25.28515625" customWidth="1"/>
    <col min="7172" max="7173" width="32.7109375" customWidth="1"/>
    <col min="7174" max="7174" width="4.7109375" customWidth="1"/>
    <col min="7175" max="7175" width="1.7109375" customWidth="1"/>
    <col min="7176" max="7177" width="4.7109375" customWidth="1"/>
    <col min="7178" max="7178" width="1.7109375" customWidth="1"/>
    <col min="7179" max="7180" width="4.7109375" customWidth="1"/>
    <col min="7181" max="7181" width="1.7109375" customWidth="1"/>
    <col min="7182" max="7182" width="4.7109375" customWidth="1"/>
    <col min="7183" max="7188" width="6.7109375" customWidth="1"/>
    <col min="7189" max="7189" width="6.85546875" customWidth="1"/>
    <col min="7190" max="7190" width="7.42578125" customWidth="1"/>
    <col min="7426" max="7426" width="8.7109375" customWidth="1"/>
    <col min="7427" max="7427" width="25.28515625" customWidth="1"/>
    <col min="7428" max="7429" width="32.7109375" customWidth="1"/>
    <col min="7430" max="7430" width="4.7109375" customWidth="1"/>
    <col min="7431" max="7431" width="1.7109375" customWidth="1"/>
    <col min="7432" max="7433" width="4.7109375" customWidth="1"/>
    <col min="7434" max="7434" width="1.7109375" customWidth="1"/>
    <col min="7435" max="7436" width="4.7109375" customWidth="1"/>
    <col min="7437" max="7437" width="1.7109375" customWidth="1"/>
    <col min="7438" max="7438" width="4.7109375" customWidth="1"/>
    <col min="7439" max="7444" width="6.7109375" customWidth="1"/>
    <col min="7445" max="7445" width="6.85546875" customWidth="1"/>
    <col min="7446" max="7446" width="7.42578125" customWidth="1"/>
    <col min="7682" max="7682" width="8.7109375" customWidth="1"/>
    <col min="7683" max="7683" width="25.28515625" customWidth="1"/>
    <col min="7684" max="7685" width="32.7109375" customWidth="1"/>
    <col min="7686" max="7686" width="4.7109375" customWidth="1"/>
    <col min="7687" max="7687" width="1.7109375" customWidth="1"/>
    <col min="7688" max="7689" width="4.7109375" customWidth="1"/>
    <col min="7690" max="7690" width="1.7109375" customWidth="1"/>
    <col min="7691" max="7692" width="4.7109375" customWidth="1"/>
    <col min="7693" max="7693" width="1.7109375" customWidth="1"/>
    <col min="7694" max="7694" width="4.7109375" customWidth="1"/>
    <col min="7695" max="7700" width="6.7109375" customWidth="1"/>
    <col min="7701" max="7701" width="6.85546875" customWidth="1"/>
    <col min="7702" max="7702" width="7.42578125" customWidth="1"/>
    <col min="7938" max="7938" width="8.7109375" customWidth="1"/>
    <col min="7939" max="7939" width="25.28515625" customWidth="1"/>
    <col min="7940" max="7941" width="32.7109375" customWidth="1"/>
    <col min="7942" max="7942" width="4.7109375" customWidth="1"/>
    <col min="7943" max="7943" width="1.7109375" customWidth="1"/>
    <col min="7944" max="7945" width="4.7109375" customWidth="1"/>
    <col min="7946" max="7946" width="1.7109375" customWidth="1"/>
    <col min="7947" max="7948" width="4.7109375" customWidth="1"/>
    <col min="7949" max="7949" width="1.7109375" customWidth="1"/>
    <col min="7950" max="7950" width="4.7109375" customWidth="1"/>
    <col min="7951" max="7956" width="6.7109375" customWidth="1"/>
    <col min="7957" max="7957" width="6.85546875" customWidth="1"/>
    <col min="7958" max="7958" width="7.42578125" customWidth="1"/>
    <col min="8194" max="8194" width="8.7109375" customWidth="1"/>
    <col min="8195" max="8195" width="25.28515625" customWidth="1"/>
    <col min="8196" max="8197" width="32.7109375" customWidth="1"/>
    <col min="8198" max="8198" width="4.7109375" customWidth="1"/>
    <col min="8199" max="8199" width="1.7109375" customWidth="1"/>
    <col min="8200" max="8201" width="4.7109375" customWidth="1"/>
    <col min="8202" max="8202" width="1.7109375" customWidth="1"/>
    <col min="8203" max="8204" width="4.7109375" customWidth="1"/>
    <col min="8205" max="8205" width="1.7109375" customWidth="1"/>
    <col min="8206" max="8206" width="4.7109375" customWidth="1"/>
    <col min="8207" max="8212" width="6.7109375" customWidth="1"/>
    <col min="8213" max="8213" width="6.85546875" customWidth="1"/>
    <col min="8214" max="8214" width="7.42578125" customWidth="1"/>
    <col min="8450" max="8450" width="8.7109375" customWidth="1"/>
    <col min="8451" max="8451" width="25.28515625" customWidth="1"/>
    <col min="8452" max="8453" width="32.7109375" customWidth="1"/>
    <col min="8454" max="8454" width="4.7109375" customWidth="1"/>
    <col min="8455" max="8455" width="1.7109375" customWidth="1"/>
    <col min="8456" max="8457" width="4.7109375" customWidth="1"/>
    <col min="8458" max="8458" width="1.7109375" customWidth="1"/>
    <col min="8459" max="8460" width="4.7109375" customWidth="1"/>
    <col min="8461" max="8461" width="1.7109375" customWidth="1"/>
    <col min="8462" max="8462" width="4.7109375" customWidth="1"/>
    <col min="8463" max="8468" width="6.7109375" customWidth="1"/>
    <col min="8469" max="8469" width="6.85546875" customWidth="1"/>
    <col min="8470" max="8470" width="7.42578125" customWidth="1"/>
    <col min="8706" max="8706" width="8.7109375" customWidth="1"/>
    <col min="8707" max="8707" width="25.28515625" customWidth="1"/>
    <col min="8708" max="8709" width="32.7109375" customWidth="1"/>
    <col min="8710" max="8710" width="4.7109375" customWidth="1"/>
    <col min="8711" max="8711" width="1.7109375" customWidth="1"/>
    <col min="8712" max="8713" width="4.7109375" customWidth="1"/>
    <col min="8714" max="8714" width="1.7109375" customWidth="1"/>
    <col min="8715" max="8716" width="4.7109375" customWidth="1"/>
    <col min="8717" max="8717" width="1.7109375" customWidth="1"/>
    <col min="8718" max="8718" width="4.7109375" customWidth="1"/>
    <col min="8719" max="8724" width="6.7109375" customWidth="1"/>
    <col min="8725" max="8725" width="6.85546875" customWidth="1"/>
    <col min="8726" max="8726" width="7.42578125" customWidth="1"/>
    <col min="8962" max="8962" width="8.7109375" customWidth="1"/>
    <col min="8963" max="8963" width="25.28515625" customWidth="1"/>
    <col min="8964" max="8965" width="32.7109375" customWidth="1"/>
    <col min="8966" max="8966" width="4.7109375" customWidth="1"/>
    <col min="8967" max="8967" width="1.7109375" customWidth="1"/>
    <col min="8968" max="8969" width="4.7109375" customWidth="1"/>
    <col min="8970" max="8970" width="1.7109375" customWidth="1"/>
    <col min="8971" max="8972" width="4.7109375" customWidth="1"/>
    <col min="8973" max="8973" width="1.7109375" customWidth="1"/>
    <col min="8974" max="8974" width="4.7109375" customWidth="1"/>
    <col min="8975" max="8980" width="6.7109375" customWidth="1"/>
    <col min="8981" max="8981" width="6.85546875" customWidth="1"/>
    <col min="8982" max="8982" width="7.42578125" customWidth="1"/>
    <col min="9218" max="9218" width="8.7109375" customWidth="1"/>
    <col min="9219" max="9219" width="25.28515625" customWidth="1"/>
    <col min="9220" max="9221" width="32.7109375" customWidth="1"/>
    <col min="9222" max="9222" width="4.7109375" customWidth="1"/>
    <col min="9223" max="9223" width="1.7109375" customWidth="1"/>
    <col min="9224" max="9225" width="4.7109375" customWidth="1"/>
    <col min="9226" max="9226" width="1.7109375" customWidth="1"/>
    <col min="9227" max="9228" width="4.7109375" customWidth="1"/>
    <col min="9229" max="9229" width="1.7109375" customWidth="1"/>
    <col min="9230" max="9230" width="4.7109375" customWidth="1"/>
    <col min="9231" max="9236" width="6.7109375" customWidth="1"/>
    <col min="9237" max="9237" width="6.85546875" customWidth="1"/>
    <col min="9238" max="9238" width="7.42578125" customWidth="1"/>
    <col min="9474" max="9474" width="8.7109375" customWidth="1"/>
    <col min="9475" max="9475" width="25.28515625" customWidth="1"/>
    <col min="9476" max="9477" width="32.7109375" customWidth="1"/>
    <col min="9478" max="9478" width="4.7109375" customWidth="1"/>
    <col min="9479" max="9479" width="1.7109375" customWidth="1"/>
    <col min="9480" max="9481" width="4.7109375" customWidth="1"/>
    <col min="9482" max="9482" width="1.7109375" customWidth="1"/>
    <col min="9483" max="9484" width="4.7109375" customWidth="1"/>
    <col min="9485" max="9485" width="1.7109375" customWidth="1"/>
    <col min="9486" max="9486" width="4.7109375" customWidth="1"/>
    <col min="9487" max="9492" width="6.7109375" customWidth="1"/>
    <col min="9493" max="9493" width="6.85546875" customWidth="1"/>
    <col min="9494" max="9494" width="7.42578125" customWidth="1"/>
    <col min="9730" max="9730" width="8.7109375" customWidth="1"/>
    <col min="9731" max="9731" width="25.28515625" customWidth="1"/>
    <col min="9732" max="9733" width="32.7109375" customWidth="1"/>
    <col min="9734" max="9734" width="4.7109375" customWidth="1"/>
    <col min="9735" max="9735" width="1.7109375" customWidth="1"/>
    <col min="9736" max="9737" width="4.7109375" customWidth="1"/>
    <col min="9738" max="9738" width="1.7109375" customWidth="1"/>
    <col min="9739" max="9740" width="4.7109375" customWidth="1"/>
    <col min="9741" max="9741" width="1.7109375" customWidth="1"/>
    <col min="9742" max="9742" width="4.7109375" customWidth="1"/>
    <col min="9743" max="9748" width="6.7109375" customWidth="1"/>
    <col min="9749" max="9749" width="6.85546875" customWidth="1"/>
    <col min="9750" max="9750" width="7.42578125" customWidth="1"/>
    <col min="9986" max="9986" width="8.7109375" customWidth="1"/>
    <col min="9987" max="9987" width="25.28515625" customWidth="1"/>
    <col min="9988" max="9989" width="32.7109375" customWidth="1"/>
    <col min="9990" max="9990" width="4.7109375" customWidth="1"/>
    <col min="9991" max="9991" width="1.7109375" customWidth="1"/>
    <col min="9992" max="9993" width="4.7109375" customWidth="1"/>
    <col min="9994" max="9994" width="1.7109375" customWidth="1"/>
    <col min="9995" max="9996" width="4.7109375" customWidth="1"/>
    <col min="9997" max="9997" width="1.7109375" customWidth="1"/>
    <col min="9998" max="9998" width="4.7109375" customWidth="1"/>
    <col min="9999" max="10004" width="6.7109375" customWidth="1"/>
    <col min="10005" max="10005" width="6.85546875" customWidth="1"/>
    <col min="10006" max="10006" width="7.42578125" customWidth="1"/>
    <col min="10242" max="10242" width="8.7109375" customWidth="1"/>
    <col min="10243" max="10243" width="25.28515625" customWidth="1"/>
    <col min="10244" max="10245" width="32.7109375" customWidth="1"/>
    <col min="10246" max="10246" width="4.7109375" customWidth="1"/>
    <col min="10247" max="10247" width="1.7109375" customWidth="1"/>
    <col min="10248" max="10249" width="4.7109375" customWidth="1"/>
    <col min="10250" max="10250" width="1.7109375" customWidth="1"/>
    <col min="10251" max="10252" width="4.7109375" customWidth="1"/>
    <col min="10253" max="10253" width="1.7109375" customWidth="1"/>
    <col min="10254" max="10254" width="4.7109375" customWidth="1"/>
    <col min="10255" max="10260" width="6.7109375" customWidth="1"/>
    <col min="10261" max="10261" width="6.85546875" customWidth="1"/>
    <col min="10262" max="10262" width="7.42578125" customWidth="1"/>
    <col min="10498" max="10498" width="8.7109375" customWidth="1"/>
    <col min="10499" max="10499" width="25.28515625" customWidth="1"/>
    <col min="10500" max="10501" width="32.7109375" customWidth="1"/>
    <col min="10502" max="10502" width="4.7109375" customWidth="1"/>
    <col min="10503" max="10503" width="1.7109375" customWidth="1"/>
    <col min="10504" max="10505" width="4.7109375" customWidth="1"/>
    <col min="10506" max="10506" width="1.7109375" customWidth="1"/>
    <col min="10507" max="10508" width="4.7109375" customWidth="1"/>
    <col min="10509" max="10509" width="1.7109375" customWidth="1"/>
    <col min="10510" max="10510" width="4.7109375" customWidth="1"/>
    <col min="10511" max="10516" width="6.7109375" customWidth="1"/>
    <col min="10517" max="10517" width="6.85546875" customWidth="1"/>
    <col min="10518" max="10518" width="7.42578125" customWidth="1"/>
    <col min="10754" max="10754" width="8.7109375" customWidth="1"/>
    <col min="10755" max="10755" width="25.28515625" customWidth="1"/>
    <col min="10756" max="10757" width="32.7109375" customWidth="1"/>
    <col min="10758" max="10758" width="4.7109375" customWidth="1"/>
    <col min="10759" max="10759" width="1.7109375" customWidth="1"/>
    <col min="10760" max="10761" width="4.7109375" customWidth="1"/>
    <col min="10762" max="10762" width="1.7109375" customWidth="1"/>
    <col min="10763" max="10764" width="4.7109375" customWidth="1"/>
    <col min="10765" max="10765" width="1.7109375" customWidth="1"/>
    <col min="10766" max="10766" width="4.7109375" customWidth="1"/>
    <col min="10767" max="10772" width="6.7109375" customWidth="1"/>
    <col min="10773" max="10773" width="6.85546875" customWidth="1"/>
    <col min="10774" max="10774" width="7.42578125" customWidth="1"/>
    <col min="11010" max="11010" width="8.7109375" customWidth="1"/>
    <col min="11011" max="11011" width="25.28515625" customWidth="1"/>
    <col min="11012" max="11013" width="32.7109375" customWidth="1"/>
    <col min="11014" max="11014" width="4.7109375" customWidth="1"/>
    <col min="11015" max="11015" width="1.7109375" customWidth="1"/>
    <col min="11016" max="11017" width="4.7109375" customWidth="1"/>
    <col min="11018" max="11018" width="1.7109375" customWidth="1"/>
    <col min="11019" max="11020" width="4.7109375" customWidth="1"/>
    <col min="11021" max="11021" width="1.7109375" customWidth="1"/>
    <col min="11022" max="11022" width="4.7109375" customWidth="1"/>
    <col min="11023" max="11028" width="6.7109375" customWidth="1"/>
    <col min="11029" max="11029" width="6.85546875" customWidth="1"/>
    <col min="11030" max="11030" width="7.42578125" customWidth="1"/>
    <col min="11266" max="11266" width="8.7109375" customWidth="1"/>
    <col min="11267" max="11267" width="25.28515625" customWidth="1"/>
    <col min="11268" max="11269" width="32.7109375" customWidth="1"/>
    <col min="11270" max="11270" width="4.7109375" customWidth="1"/>
    <col min="11271" max="11271" width="1.7109375" customWidth="1"/>
    <col min="11272" max="11273" width="4.7109375" customWidth="1"/>
    <col min="11274" max="11274" width="1.7109375" customWidth="1"/>
    <col min="11275" max="11276" width="4.7109375" customWidth="1"/>
    <col min="11277" max="11277" width="1.7109375" customWidth="1"/>
    <col min="11278" max="11278" width="4.7109375" customWidth="1"/>
    <col min="11279" max="11284" width="6.7109375" customWidth="1"/>
    <col min="11285" max="11285" width="6.85546875" customWidth="1"/>
    <col min="11286" max="11286" width="7.42578125" customWidth="1"/>
    <col min="11522" max="11522" width="8.7109375" customWidth="1"/>
    <col min="11523" max="11523" width="25.28515625" customWidth="1"/>
    <col min="11524" max="11525" width="32.7109375" customWidth="1"/>
    <col min="11526" max="11526" width="4.7109375" customWidth="1"/>
    <col min="11527" max="11527" width="1.7109375" customWidth="1"/>
    <col min="11528" max="11529" width="4.7109375" customWidth="1"/>
    <col min="11530" max="11530" width="1.7109375" customWidth="1"/>
    <col min="11531" max="11532" width="4.7109375" customWidth="1"/>
    <col min="11533" max="11533" width="1.7109375" customWidth="1"/>
    <col min="11534" max="11534" width="4.7109375" customWidth="1"/>
    <col min="11535" max="11540" width="6.7109375" customWidth="1"/>
    <col min="11541" max="11541" width="6.85546875" customWidth="1"/>
    <col min="11542" max="11542" width="7.42578125" customWidth="1"/>
    <col min="11778" max="11778" width="8.7109375" customWidth="1"/>
    <col min="11779" max="11779" width="25.28515625" customWidth="1"/>
    <col min="11780" max="11781" width="32.7109375" customWidth="1"/>
    <col min="11782" max="11782" width="4.7109375" customWidth="1"/>
    <col min="11783" max="11783" width="1.7109375" customWidth="1"/>
    <col min="11784" max="11785" width="4.7109375" customWidth="1"/>
    <col min="11786" max="11786" width="1.7109375" customWidth="1"/>
    <col min="11787" max="11788" width="4.7109375" customWidth="1"/>
    <col min="11789" max="11789" width="1.7109375" customWidth="1"/>
    <col min="11790" max="11790" width="4.7109375" customWidth="1"/>
    <col min="11791" max="11796" width="6.7109375" customWidth="1"/>
    <col min="11797" max="11797" width="6.85546875" customWidth="1"/>
    <col min="11798" max="11798" width="7.42578125" customWidth="1"/>
    <col min="12034" max="12034" width="8.7109375" customWidth="1"/>
    <col min="12035" max="12035" width="25.28515625" customWidth="1"/>
    <col min="12036" max="12037" width="32.7109375" customWidth="1"/>
    <col min="12038" max="12038" width="4.7109375" customWidth="1"/>
    <col min="12039" max="12039" width="1.7109375" customWidth="1"/>
    <col min="12040" max="12041" width="4.7109375" customWidth="1"/>
    <col min="12042" max="12042" width="1.7109375" customWidth="1"/>
    <col min="12043" max="12044" width="4.7109375" customWidth="1"/>
    <col min="12045" max="12045" width="1.7109375" customWidth="1"/>
    <col min="12046" max="12046" width="4.7109375" customWidth="1"/>
    <col min="12047" max="12052" width="6.7109375" customWidth="1"/>
    <col min="12053" max="12053" width="6.85546875" customWidth="1"/>
    <col min="12054" max="12054" width="7.42578125" customWidth="1"/>
    <col min="12290" max="12290" width="8.7109375" customWidth="1"/>
    <col min="12291" max="12291" width="25.28515625" customWidth="1"/>
    <col min="12292" max="12293" width="32.7109375" customWidth="1"/>
    <col min="12294" max="12294" width="4.7109375" customWidth="1"/>
    <col min="12295" max="12295" width="1.7109375" customWidth="1"/>
    <col min="12296" max="12297" width="4.7109375" customWidth="1"/>
    <col min="12298" max="12298" width="1.7109375" customWidth="1"/>
    <col min="12299" max="12300" width="4.7109375" customWidth="1"/>
    <col min="12301" max="12301" width="1.7109375" customWidth="1"/>
    <col min="12302" max="12302" width="4.7109375" customWidth="1"/>
    <col min="12303" max="12308" width="6.7109375" customWidth="1"/>
    <col min="12309" max="12309" width="6.85546875" customWidth="1"/>
    <col min="12310" max="12310" width="7.42578125" customWidth="1"/>
    <col min="12546" max="12546" width="8.7109375" customWidth="1"/>
    <col min="12547" max="12547" width="25.28515625" customWidth="1"/>
    <col min="12548" max="12549" width="32.7109375" customWidth="1"/>
    <col min="12550" max="12550" width="4.7109375" customWidth="1"/>
    <col min="12551" max="12551" width="1.7109375" customWidth="1"/>
    <col min="12552" max="12553" width="4.7109375" customWidth="1"/>
    <col min="12554" max="12554" width="1.7109375" customWidth="1"/>
    <col min="12555" max="12556" width="4.7109375" customWidth="1"/>
    <col min="12557" max="12557" width="1.7109375" customWidth="1"/>
    <col min="12558" max="12558" width="4.7109375" customWidth="1"/>
    <col min="12559" max="12564" width="6.7109375" customWidth="1"/>
    <col min="12565" max="12565" width="6.85546875" customWidth="1"/>
    <col min="12566" max="12566" width="7.42578125" customWidth="1"/>
    <col min="12802" max="12802" width="8.7109375" customWidth="1"/>
    <col min="12803" max="12803" width="25.28515625" customWidth="1"/>
    <col min="12804" max="12805" width="32.7109375" customWidth="1"/>
    <col min="12806" max="12806" width="4.7109375" customWidth="1"/>
    <col min="12807" max="12807" width="1.7109375" customWidth="1"/>
    <col min="12808" max="12809" width="4.7109375" customWidth="1"/>
    <col min="12810" max="12810" width="1.7109375" customWidth="1"/>
    <col min="12811" max="12812" width="4.7109375" customWidth="1"/>
    <col min="12813" max="12813" width="1.7109375" customWidth="1"/>
    <col min="12814" max="12814" width="4.7109375" customWidth="1"/>
    <col min="12815" max="12820" width="6.7109375" customWidth="1"/>
    <col min="12821" max="12821" width="6.85546875" customWidth="1"/>
    <col min="12822" max="12822" width="7.42578125" customWidth="1"/>
    <col min="13058" max="13058" width="8.7109375" customWidth="1"/>
    <col min="13059" max="13059" width="25.28515625" customWidth="1"/>
    <col min="13060" max="13061" width="32.7109375" customWidth="1"/>
    <col min="13062" max="13062" width="4.7109375" customWidth="1"/>
    <col min="13063" max="13063" width="1.7109375" customWidth="1"/>
    <col min="13064" max="13065" width="4.7109375" customWidth="1"/>
    <col min="13066" max="13066" width="1.7109375" customWidth="1"/>
    <col min="13067" max="13068" width="4.7109375" customWidth="1"/>
    <col min="13069" max="13069" width="1.7109375" customWidth="1"/>
    <col min="13070" max="13070" width="4.7109375" customWidth="1"/>
    <col min="13071" max="13076" width="6.7109375" customWidth="1"/>
    <col min="13077" max="13077" width="6.85546875" customWidth="1"/>
    <col min="13078" max="13078" width="7.42578125" customWidth="1"/>
    <col min="13314" max="13314" width="8.7109375" customWidth="1"/>
    <col min="13315" max="13315" width="25.28515625" customWidth="1"/>
    <col min="13316" max="13317" width="32.7109375" customWidth="1"/>
    <col min="13318" max="13318" width="4.7109375" customWidth="1"/>
    <col min="13319" max="13319" width="1.7109375" customWidth="1"/>
    <col min="13320" max="13321" width="4.7109375" customWidth="1"/>
    <col min="13322" max="13322" width="1.7109375" customWidth="1"/>
    <col min="13323" max="13324" width="4.7109375" customWidth="1"/>
    <col min="13325" max="13325" width="1.7109375" customWidth="1"/>
    <col min="13326" max="13326" width="4.7109375" customWidth="1"/>
    <col min="13327" max="13332" width="6.7109375" customWidth="1"/>
    <col min="13333" max="13333" width="6.85546875" customWidth="1"/>
    <col min="13334" max="13334" width="7.42578125" customWidth="1"/>
    <col min="13570" max="13570" width="8.7109375" customWidth="1"/>
    <col min="13571" max="13571" width="25.28515625" customWidth="1"/>
    <col min="13572" max="13573" width="32.7109375" customWidth="1"/>
    <col min="13574" max="13574" width="4.7109375" customWidth="1"/>
    <col min="13575" max="13575" width="1.7109375" customWidth="1"/>
    <col min="13576" max="13577" width="4.7109375" customWidth="1"/>
    <col min="13578" max="13578" width="1.7109375" customWidth="1"/>
    <col min="13579" max="13580" width="4.7109375" customWidth="1"/>
    <col min="13581" max="13581" width="1.7109375" customWidth="1"/>
    <col min="13582" max="13582" width="4.7109375" customWidth="1"/>
    <col min="13583" max="13588" width="6.7109375" customWidth="1"/>
    <col min="13589" max="13589" width="6.85546875" customWidth="1"/>
    <col min="13590" max="13590" width="7.42578125" customWidth="1"/>
    <col min="13826" max="13826" width="8.7109375" customWidth="1"/>
    <col min="13827" max="13827" width="25.28515625" customWidth="1"/>
    <col min="13828" max="13829" width="32.7109375" customWidth="1"/>
    <col min="13830" max="13830" width="4.7109375" customWidth="1"/>
    <col min="13831" max="13831" width="1.7109375" customWidth="1"/>
    <col min="13832" max="13833" width="4.7109375" customWidth="1"/>
    <col min="13834" max="13834" width="1.7109375" customWidth="1"/>
    <col min="13835" max="13836" width="4.7109375" customWidth="1"/>
    <col min="13837" max="13837" width="1.7109375" customWidth="1"/>
    <col min="13838" max="13838" width="4.7109375" customWidth="1"/>
    <col min="13839" max="13844" width="6.7109375" customWidth="1"/>
    <col min="13845" max="13845" width="6.85546875" customWidth="1"/>
    <col min="13846" max="13846" width="7.42578125" customWidth="1"/>
    <col min="14082" max="14082" width="8.7109375" customWidth="1"/>
    <col min="14083" max="14083" width="25.28515625" customWidth="1"/>
    <col min="14084" max="14085" width="32.7109375" customWidth="1"/>
    <col min="14086" max="14086" width="4.7109375" customWidth="1"/>
    <col min="14087" max="14087" width="1.7109375" customWidth="1"/>
    <col min="14088" max="14089" width="4.7109375" customWidth="1"/>
    <col min="14090" max="14090" width="1.7109375" customWidth="1"/>
    <col min="14091" max="14092" width="4.7109375" customWidth="1"/>
    <col min="14093" max="14093" width="1.7109375" customWidth="1"/>
    <col min="14094" max="14094" width="4.7109375" customWidth="1"/>
    <col min="14095" max="14100" width="6.7109375" customWidth="1"/>
    <col min="14101" max="14101" width="6.85546875" customWidth="1"/>
    <col min="14102" max="14102" width="7.42578125" customWidth="1"/>
    <col min="14338" max="14338" width="8.7109375" customWidth="1"/>
    <col min="14339" max="14339" width="25.28515625" customWidth="1"/>
    <col min="14340" max="14341" width="32.7109375" customWidth="1"/>
    <col min="14342" max="14342" width="4.7109375" customWidth="1"/>
    <col min="14343" max="14343" width="1.7109375" customWidth="1"/>
    <col min="14344" max="14345" width="4.7109375" customWidth="1"/>
    <col min="14346" max="14346" width="1.7109375" customWidth="1"/>
    <col min="14347" max="14348" width="4.7109375" customWidth="1"/>
    <col min="14349" max="14349" width="1.7109375" customWidth="1"/>
    <col min="14350" max="14350" width="4.7109375" customWidth="1"/>
    <col min="14351" max="14356" width="6.7109375" customWidth="1"/>
    <col min="14357" max="14357" width="6.85546875" customWidth="1"/>
    <col min="14358" max="14358" width="7.42578125" customWidth="1"/>
    <col min="14594" max="14594" width="8.7109375" customWidth="1"/>
    <col min="14595" max="14595" width="25.28515625" customWidth="1"/>
    <col min="14596" max="14597" width="32.7109375" customWidth="1"/>
    <col min="14598" max="14598" width="4.7109375" customWidth="1"/>
    <col min="14599" max="14599" width="1.7109375" customWidth="1"/>
    <col min="14600" max="14601" width="4.7109375" customWidth="1"/>
    <col min="14602" max="14602" width="1.7109375" customWidth="1"/>
    <col min="14603" max="14604" width="4.7109375" customWidth="1"/>
    <col min="14605" max="14605" width="1.7109375" customWidth="1"/>
    <col min="14606" max="14606" width="4.7109375" customWidth="1"/>
    <col min="14607" max="14612" width="6.7109375" customWidth="1"/>
    <col min="14613" max="14613" width="6.85546875" customWidth="1"/>
    <col min="14614" max="14614" width="7.42578125" customWidth="1"/>
    <col min="14850" max="14850" width="8.7109375" customWidth="1"/>
    <col min="14851" max="14851" width="25.28515625" customWidth="1"/>
    <col min="14852" max="14853" width="32.7109375" customWidth="1"/>
    <col min="14854" max="14854" width="4.7109375" customWidth="1"/>
    <col min="14855" max="14855" width="1.7109375" customWidth="1"/>
    <col min="14856" max="14857" width="4.7109375" customWidth="1"/>
    <col min="14858" max="14858" width="1.7109375" customWidth="1"/>
    <col min="14859" max="14860" width="4.7109375" customWidth="1"/>
    <col min="14861" max="14861" width="1.7109375" customWidth="1"/>
    <col min="14862" max="14862" width="4.7109375" customWidth="1"/>
    <col min="14863" max="14868" width="6.7109375" customWidth="1"/>
    <col min="14869" max="14869" width="6.85546875" customWidth="1"/>
    <col min="14870" max="14870" width="7.42578125" customWidth="1"/>
    <col min="15106" max="15106" width="8.7109375" customWidth="1"/>
    <col min="15107" max="15107" width="25.28515625" customWidth="1"/>
    <col min="15108" max="15109" width="32.7109375" customWidth="1"/>
    <col min="15110" max="15110" width="4.7109375" customWidth="1"/>
    <col min="15111" max="15111" width="1.7109375" customWidth="1"/>
    <col min="15112" max="15113" width="4.7109375" customWidth="1"/>
    <col min="15114" max="15114" width="1.7109375" customWidth="1"/>
    <col min="15115" max="15116" width="4.7109375" customWidth="1"/>
    <col min="15117" max="15117" width="1.7109375" customWidth="1"/>
    <col min="15118" max="15118" width="4.7109375" customWidth="1"/>
    <col min="15119" max="15124" width="6.7109375" customWidth="1"/>
    <col min="15125" max="15125" width="6.85546875" customWidth="1"/>
    <col min="15126" max="15126" width="7.42578125" customWidth="1"/>
    <col min="15362" max="15362" width="8.7109375" customWidth="1"/>
    <col min="15363" max="15363" width="25.28515625" customWidth="1"/>
    <col min="15364" max="15365" width="32.7109375" customWidth="1"/>
    <col min="15366" max="15366" width="4.7109375" customWidth="1"/>
    <col min="15367" max="15367" width="1.7109375" customWidth="1"/>
    <col min="15368" max="15369" width="4.7109375" customWidth="1"/>
    <col min="15370" max="15370" width="1.7109375" customWidth="1"/>
    <col min="15371" max="15372" width="4.7109375" customWidth="1"/>
    <col min="15373" max="15373" width="1.7109375" customWidth="1"/>
    <col min="15374" max="15374" width="4.7109375" customWidth="1"/>
    <col min="15375" max="15380" width="6.7109375" customWidth="1"/>
    <col min="15381" max="15381" width="6.85546875" customWidth="1"/>
    <col min="15382" max="15382" width="7.42578125" customWidth="1"/>
    <col min="15618" max="15618" width="8.7109375" customWidth="1"/>
    <col min="15619" max="15619" width="25.28515625" customWidth="1"/>
    <col min="15620" max="15621" width="32.7109375" customWidth="1"/>
    <col min="15622" max="15622" width="4.7109375" customWidth="1"/>
    <col min="15623" max="15623" width="1.7109375" customWidth="1"/>
    <col min="15624" max="15625" width="4.7109375" customWidth="1"/>
    <col min="15626" max="15626" width="1.7109375" customWidth="1"/>
    <col min="15627" max="15628" width="4.7109375" customWidth="1"/>
    <col min="15629" max="15629" width="1.7109375" customWidth="1"/>
    <col min="15630" max="15630" width="4.7109375" customWidth="1"/>
    <col min="15631" max="15636" width="6.7109375" customWidth="1"/>
    <col min="15637" max="15637" width="6.85546875" customWidth="1"/>
    <col min="15638" max="15638" width="7.42578125" customWidth="1"/>
    <col min="15874" max="15874" width="8.7109375" customWidth="1"/>
    <col min="15875" max="15875" width="25.28515625" customWidth="1"/>
    <col min="15876" max="15877" width="32.7109375" customWidth="1"/>
    <col min="15878" max="15878" width="4.7109375" customWidth="1"/>
    <col min="15879" max="15879" width="1.7109375" customWidth="1"/>
    <col min="15880" max="15881" width="4.7109375" customWidth="1"/>
    <col min="15882" max="15882" width="1.7109375" customWidth="1"/>
    <col min="15883" max="15884" width="4.7109375" customWidth="1"/>
    <col min="15885" max="15885" width="1.7109375" customWidth="1"/>
    <col min="15886" max="15886" width="4.7109375" customWidth="1"/>
    <col min="15887" max="15892" width="6.7109375" customWidth="1"/>
    <col min="15893" max="15893" width="6.85546875" customWidth="1"/>
    <col min="15894" max="15894" width="7.42578125" customWidth="1"/>
    <col min="16130" max="16130" width="8.7109375" customWidth="1"/>
    <col min="16131" max="16131" width="25.28515625" customWidth="1"/>
    <col min="16132" max="16133" width="32.7109375" customWidth="1"/>
    <col min="16134" max="16134" width="4.7109375" customWidth="1"/>
    <col min="16135" max="16135" width="1.7109375" customWidth="1"/>
    <col min="16136" max="16137" width="4.7109375" customWidth="1"/>
    <col min="16138" max="16138" width="1.7109375" customWidth="1"/>
    <col min="16139" max="16140" width="4.7109375" customWidth="1"/>
    <col min="16141" max="16141" width="1.7109375" customWidth="1"/>
    <col min="16142" max="16142" width="4.7109375" customWidth="1"/>
    <col min="16143" max="16148" width="6.7109375" customWidth="1"/>
    <col min="16149" max="16149" width="6.85546875" customWidth="1"/>
    <col min="16150" max="16150" width="7.42578125" customWidth="1"/>
  </cols>
  <sheetData>
    <row r="1" spans="1:23" ht="16.5" thickBot="1">
      <c r="A1" s="508" t="s">
        <v>50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10"/>
    </row>
    <row r="2" spans="1:23" ht="5.25" customHeight="1">
      <c r="A2" s="39"/>
      <c r="B2" s="39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4" spans="1:23" ht="15">
      <c r="A4" s="507" t="s">
        <v>0</v>
      </c>
      <c r="B4" s="507"/>
      <c r="C4" s="37" t="str">
        <f>Systém!$P$1</f>
        <v>Vodňany 13.1.2019</v>
      </c>
    </row>
    <row r="5" spans="1:23" ht="15">
      <c r="A5" s="40"/>
      <c r="B5" s="40"/>
      <c r="C5" s="36" t="s">
        <v>29</v>
      </c>
      <c r="D5" s="36" t="str">
        <f>Systém!$Q$3</f>
        <v>Vladimír Marek</v>
      </c>
    </row>
    <row r="6" spans="1:23" s="13" customFormat="1" ht="15">
      <c r="A6" s="41"/>
      <c r="B6" s="41"/>
      <c r="D6" s="130"/>
      <c r="E6" s="131" t="s">
        <v>48</v>
      </c>
      <c r="F6" s="499" t="s">
        <v>31</v>
      </c>
      <c r="G6" s="500"/>
      <c r="H6" s="500"/>
      <c r="I6" s="500"/>
      <c r="J6" s="500"/>
      <c r="K6" s="500"/>
      <c r="L6" s="500"/>
      <c r="M6" s="500"/>
      <c r="N6" s="501"/>
      <c r="O6" s="502" t="s">
        <v>32</v>
      </c>
      <c r="P6" s="503"/>
      <c r="Q6" s="502" t="s">
        <v>33</v>
      </c>
      <c r="R6" s="503"/>
      <c r="S6" s="502" t="s">
        <v>34</v>
      </c>
      <c r="T6" s="503"/>
      <c r="U6"/>
      <c r="V6"/>
      <c r="W6"/>
    </row>
    <row r="7" spans="1:23" s="15" customFormat="1" ht="15.75" thickBot="1">
      <c r="A7" s="40">
        <v>1</v>
      </c>
      <c r="B7" s="40">
        <v>10</v>
      </c>
      <c r="C7" s="14" t="s">
        <v>35</v>
      </c>
      <c r="D7" s="132" t="str">
        <f>VLOOKUP(A7,Systém!$P$5:$Q$14,2,FALSE)</f>
        <v>SKB Český Krumlov "A"</v>
      </c>
      <c r="E7" s="132" t="str">
        <f>VLOOKUP(B7,Systém!$P$5:$Q$14,2,FALSE)</f>
        <v>SKB Český Krumlov "B"</v>
      </c>
      <c r="F7" s="133">
        <v>1</v>
      </c>
      <c r="G7" s="134"/>
      <c r="H7" s="134"/>
      <c r="I7" s="134">
        <v>2</v>
      </c>
      <c r="J7" s="134"/>
      <c r="K7" s="134"/>
      <c r="L7" s="134">
        <v>3</v>
      </c>
      <c r="M7" s="135"/>
      <c r="N7" s="136"/>
      <c r="O7" s="504"/>
      <c r="P7" s="505"/>
      <c r="Q7" s="504"/>
      <c r="R7" s="505"/>
      <c r="S7" s="504"/>
      <c r="T7" s="505"/>
      <c r="U7"/>
      <c r="V7"/>
      <c r="W7"/>
    </row>
    <row r="8" spans="1:23" s="13" customFormat="1" ht="15.75" thickTop="1">
      <c r="A8" s="40"/>
      <c r="B8" s="40"/>
      <c r="C8" s="16" t="s">
        <v>43</v>
      </c>
      <c r="D8" s="137" t="s">
        <v>132</v>
      </c>
      <c r="E8" s="137" t="s">
        <v>137</v>
      </c>
      <c r="F8" s="138">
        <v>15</v>
      </c>
      <c r="G8" s="139" t="s">
        <v>37</v>
      </c>
      <c r="H8" s="140">
        <v>21</v>
      </c>
      <c r="I8" s="138">
        <v>8</v>
      </c>
      <c r="J8" s="139" t="s">
        <v>37</v>
      </c>
      <c r="K8" s="140">
        <v>21</v>
      </c>
      <c r="L8" s="138"/>
      <c r="M8" s="139" t="s">
        <v>37</v>
      </c>
      <c r="N8" s="140"/>
      <c r="O8" s="17">
        <f>F8+I8+L8</f>
        <v>23</v>
      </c>
      <c r="P8" s="18">
        <f>H8+K8+N8</f>
        <v>42</v>
      </c>
      <c r="Q8" s="19">
        <f>IF(F8&gt;H8,1,0)+IF(I8&gt;K8,1,0)+IF(L8&gt;N8,1,0)</f>
        <v>0</v>
      </c>
      <c r="R8" s="20">
        <f>IF(H8&gt;F8,1,0)+IF(K8&gt;I8,1,0)+IF(N8&gt;L8,1,0)</f>
        <v>2</v>
      </c>
      <c r="S8" s="19">
        <f>IF(Q8&gt;R8,1,0)</f>
        <v>0</v>
      </c>
      <c r="T8" s="20">
        <f>IF(R8&gt;Q8,1,0)</f>
        <v>1</v>
      </c>
      <c r="U8"/>
      <c r="V8"/>
      <c r="W8"/>
    </row>
    <row r="9" spans="1:23" s="13" customFormat="1" ht="15">
      <c r="A9" s="40"/>
      <c r="B9" s="40"/>
      <c r="C9" s="21" t="s">
        <v>44</v>
      </c>
      <c r="D9" s="141" t="s">
        <v>133</v>
      </c>
      <c r="E9" s="141" t="s">
        <v>138</v>
      </c>
      <c r="F9" s="138">
        <v>11</v>
      </c>
      <c r="G9" s="138" t="s">
        <v>37</v>
      </c>
      <c r="H9" s="140">
        <v>21</v>
      </c>
      <c r="I9" s="138">
        <v>12</v>
      </c>
      <c r="J9" s="138" t="s">
        <v>37</v>
      </c>
      <c r="K9" s="140">
        <v>21</v>
      </c>
      <c r="L9" s="138"/>
      <c r="M9" s="138" t="s">
        <v>37</v>
      </c>
      <c r="N9" s="140"/>
      <c r="O9" s="17">
        <f>F9+I9+L9</f>
        <v>23</v>
      </c>
      <c r="P9" s="18">
        <f>H9+K9+N9</f>
        <v>42</v>
      </c>
      <c r="Q9" s="19">
        <f>IF(F9&gt;H9,1,0)+IF(I9&gt;K9,1,0)+IF(L9&gt;N9,1,0)</f>
        <v>0</v>
      </c>
      <c r="R9" s="20">
        <f>IF(H9&gt;F9,1,0)+IF(K9&gt;I9,1,0)+IF(N9&gt;L9,1,0)</f>
        <v>2</v>
      </c>
      <c r="S9" s="19">
        <f>IF(Q9&gt;R9,1,0)</f>
        <v>0</v>
      </c>
      <c r="T9" s="20">
        <f>IF(R9&gt;Q9,1,0)</f>
        <v>1</v>
      </c>
      <c r="U9"/>
      <c r="V9"/>
      <c r="W9"/>
    </row>
    <row r="10" spans="1:23" s="13" customFormat="1" ht="15">
      <c r="A10" s="40"/>
      <c r="B10" s="40"/>
      <c r="C10" s="21" t="s">
        <v>45</v>
      </c>
      <c r="D10" s="141" t="s">
        <v>134</v>
      </c>
      <c r="E10" s="137" t="s">
        <v>139</v>
      </c>
      <c r="F10" s="138">
        <v>13</v>
      </c>
      <c r="G10" s="138" t="s">
        <v>37</v>
      </c>
      <c r="H10" s="140">
        <v>21</v>
      </c>
      <c r="I10" s="138">
        <v>11</v>
      </c>
      <c r="J10" s="138" t="s">
        <v>37</v>
      </c>
      <c r="K10" s="140">
        <v>21</v>
      </c>
      <c r="L10" s="138"/>
      <c r="M10" s="138" t="s">
        <v>37</v>
      </c>
      <c r="N10" s="140"/>
      <c r="O10" s="17">
        <f>F10+I10+L10</f>
        <v>24</v>
      </c>
      <c r="P10" s="18">
        <f>H10+K10+N10</f>
        <v>42</v>
      </c>
      <c r="Q10" s="19">
        <f>IF(F10&gt;H10,1,0)+IF(I10&gt;K10,1,0)+IF(L10&gt;N10,1,0)</f>
        <v>0</v>
      </c>
      <c r="R10" s="20">
        <f>IF(H10&gt;F10,1,0)+IF(K10&gt;I10,1,0)+IF(N10&gt;L10,1,0)</f>
        <v>2</v>
      </c>
      <c r="S10" s="19">
        <f>IF(Q10&gt;R10,1,0)</f>
        <v>0</v>
      </c>
      <c r="T10" s="20">
        <f>IF(R10&gt;Q10,1,0)</f>
        <v>1</v>
      </c>
      <c r="U10"/>
      <c r="V10"/>
      <c r="W10"/>
    </row>
    <row r="11" spans="1:23" s="13" customFormat="1" ht="15">
      <c r="A11" s="40"/>
      <c r="B11" s="40"/>
      <c r="C11" s="21" t="s">
        <v>46</v>
      </c>
      <c r="D11" s="141" t="s">
        <v>135</v>
      </c>
      <c r="E11" s="141" t="s">
        <v>140</v>
      </c>
      <c r="F11" s="138">
        <v>18</v>
      </c>
      <c r="G11" s="138" t="s">
        <v>37</v>
      </c>
      <c r="H11" s="140">
        <v>21</v>
      </c>
      <c r="I11" s="138">
        <v>14</v>
      </c>
      <c r="J11" s="138" t="s">
        <v>37</v>
      </c>
      <c r="K11" s="140">
        <v>21</v>
      </c>
      <c r="L11" s="138"/>
      <c r="M11" s="138" t="s">
        <v>37</v>
      </c>
      <c r="N11" s="140"/>
      <c r="O11" s="17">
        <f>F11+I11+L11</f>
        <v>32</v>
      </c>
      <c r="P11" s="18">
        <f>H11+K11+N11</f>
        <v>42</v>
      </c>
      <c r="Q11" s="19">
        <f>IF(F11&gt;H11,1,0)+IF(I11&gt;K11,1,0)+IF(L11&gt;N11,1,0)</f>
        <v>0</v>
      </c>
      <c r="R11" s="20">
        <f>IF(H11&gt;F11,1,0)+IF(K11&gt;I11,1,0)+IF(N11&gt;L11,1,0)</f>
        <v>2</v>
      </c>
      <c r="S11" s="19">
        <f>IF(Q11&gt;R11,1,0)</f>
        <v>0</v>
      </c>
      <c r="T11" s="20">
        <f>IF(R11&gt;Q11,1,0)</f>
        <v>1</v>
      </c>
      <c r="U11"/>
      <c r="V11"/>
      <c r="W11"/>
    </row>
    <row r="12" spans="1:23" s="13" customFormat="1" ht="15.75" thickBot="1">
      <c r="A12" s="40"/>
      <c r="B12" s="40"/>
      <c r="C12" s="35" t="s">
        <v>36</v>
      </c>
      <c r="D12" s="142" t="s">
        <v>136</v>
      </c>
      <c r="E12" s="142" t="s">
        <v>141</v>
      </c>
      <c r="F12" s="143">
        <v>21</v>
      </c>
      <c r="G12" s="143" t="s">
        <v>37</v>
      </c>
      <c r="H12" s="144">
        <v>18</v>
      </c>
      <c r="I12" s="143">
        <v>21</v>
      </c>
      <c r="J12" s="143" t="s">
        <v>37</v>
      </c>
      <c r="K12" s="144">
        <v>14</v>
      </c>
      <c r="L12" s="143"/>
      <c r="M12" s="143" t="s">
        <v>37</v>
      </c>
      <c r="N12" s="144"/>
      <c r="O12" s="22">
        <f>F12+I12+L12</f>
        <v>42</v>
      </c>
      <c r="P12" s="23">
        <f>H12+K12+N12</f>
        <v>32</v>
      </c>
      <c r="Q12" s="24">
        <f>IF(F12&gt;H12,1,0)+IF(I12&gt;K12,1,0)+IF(L12&gt;N12,1,0)</f>
        <v>2</v>
      </c>
      <c r="R12" s="25">
        <f>IF(H12&gt;F12,1,0)+IF(K12&gt;I12,1,0)+IF(N12&gt;L12,1,0)</f>
        <v>0</v>
      </c>
      <c r="S12" s="24">
        <f>IF(Q12&gt;R12,1,0)</f>
        <v>1</v>
      </c>
      <c r="T12" s="25">
        <f>IF(R12&gt;Q12,1,0)</f>
        <v>0</v>
      </c>
      <c r="U12"/>
      <c r="V12"/>
      <c r="W12"/>
    </row>
    <row r="13" spans="1:23" s="29" customFormat="1" ht="15.75" thickTop="1">
      <c r="A13" s="42"/>
      <c r="B13" s="42"/>
      <c r="C13" s="26" t="s">
        <v>38</v>
      </c>
      <c r="D13" s="145">
        <f>IF(S13+T13=0,0,IF(S13=T13,2,IF(S13&gt;T13,3,1)))</f>
        <v>1</v>
      </c>
      <c r="E13" s="145">
        <f>IF(S13+T13=0,0,IF(S13=T13,2,IF(T13&gt;S13,3,1)))</f>
        <v>3</v>
      </c>
      <c r="F13" s="146"/>
      <c r="G13" s="147"/>
      <c r="H13" s="147"/>
      <c r="I13" s="147"/>
      <c r="J13" s="147"/>
      <c r="K13" s="147"/>
      <c r="L13" s="147"/>
      <c r="M13" s="147"/>
      <c r="N13" s="148"/>
      <c r="O13" s="27">
        <f t="shared" ref="O13:T13" si="0">SUM(O8:O12)</f>
        <v>144</v>
      </c>
      <c r="P13" s="28">
        <f t="shared" si="0"/>
        <v>200</v>
      </c>
      <c r="Q13" s="28">
        <f t="shared" si="0"/>
        <v>2</v>
      </c>
      <c r="R13" s="28">
        <f t="shared" si="0"/>
        <v>8</v>
      </c>
      <c r="S13" s="28">
        <f t="shared" si="0"/>
        <v>1</v>
      </c>
      <c r="T13" s="28">
        <f t="shared" si="0"/>
        <v>4</v>
      </c>
      <c r="U13"/>
      <c r="V13"/>
      <c r="W13"/>
    </row>
    <row r="14" spans="1:23" s="33" customFormat="1" ht="15">
      <c r="A14" s="43"/>
      <c r="B14" s="43"/>
      <c r="C14" s="34" t="s">
        <v>47</v>
      </c>
      <c r="D14" s="497" t="str">
        <f>IF(D13+E13=0,0,IF(D13=E13,E6,IF(D13&gt;E13,D7,E7)))</f>
        <v>SKB Český Krumlov "B"</v>
      </c>
      <c r="E14" s="498"/>
      <c r="F14" s="149"/>
      <c r="G14" s="149"/>
      <c r="H14" s="149"/>
      <c r="I14" s="149"/>
      <c r="J14" s="149"/>
      <c r="K14" s="149"/>
      <c r="L14" s="149"/>
      <c r="M14" s="149"/>
      <c r="N14" s="149"/>
      <c r="O14" s="31"/>
      <c r="P14" s="32"/>
      <c r="Q14" s="32"/>
      <c r="R14" s="32"/>
      <c r="S14" s="32"/>
      <c r="T14" s="32"/>
      <c r="U14"/>
      <c r="V14"/>
      <c r="W14"/>
    </row>
    <row r="15" spans="1:23" s="33" customFormat="1" ht="15">
      <c r="A15" s="43"/>
      <c r="B15" s="43"/>
      <c r="C15" s="30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31"/>
      <c r="P15" s="32"/>
      <c r="Q15" s="32"/>
      <c r="R15" s="32"/>
      <c r="S15" s="32"/>
      <c r="T15" s="32"/>
      <c r="U15"/>
      <c r="V15"/>
      <c r="W15"/>
    </row>
    <row r="16" spans="1:23" ht="15">
      <c r="A16" s="41"/>
      <c r="B16" s="41"/>
      <c r="C16" s="13"/>
      <c r="D16" s="130"/>
      <c r="E16" s="131" t="s">
        <v>48</v>
      </c>
      <c r="F16" s="499" t="s">
        <v>31</v>
      </c>
      <c r="G16" s="500"/>
      <c r="H16" s="500"/>
      <c r="I16" s="500"/>
      <c r="J16" s="500"/>
      <c r="K16" s="500"/>
      <c r="L16" s="500"/>
      <c r="M16" s="500"/>
      <c r="N16" s="501"/>
      <c r="O16" s="502" t="s">
        <v>32</v>
      </c>
      <c r="P16" s="503"/>
      <c r="Q16" s="502" t="s">
        <v>33</v>
      </c>
      <c r="R16" s="503"/>
      <c r="S16" s="502" t="s">
        <v>34</v>
      </c>
      <c r="T16" s="503"/>
    </row>
    <row r="17" spans="1:20" ht="15.75" thickBot="1">
      <c r="A17" s="40">
        <v>2</v>
      </c>
      <c r="B17" s="40">
        <v>9</v>
      </c>
      <c r="C17" s="14" t="s">
        <v>35</v>
      </c>
      <c r="D17" s="132" t="str">
        <f>VLOOKUP(A17,Systém!$P$5:$Q$14,2,FALSE)</f>
        <v>SKB Český Krumlov "C"</v>
      </c>
      <c r="E17" s="132" t="str">
        <f>VLOOKUP(B17,Systém!$P$5:$Q$14,2,FALSE)</f>
        <v>SKB Český Krumlov "D"</v>
      </c>
      <c r="F17" s="133">
        <v>1</v>
      </c>
      <c r="G17" s="134"/>
      <c r="H17" s="134"/>
      <c r="I17" s="134">
        <v>2</v>
      </c>
      <c r="J17" s="134"/>
      <c r="K17" s="134"/>
      <c r="L17" s="134">
        <v>3</v>
      </c>
      <c r="M17" s="135"/>
      <c r="N17" s="136"/>
      <c r="O17" s="504"/>
      <c r="P17" s="505"/>
      <c r="Q17" s="504"/>
      <c r="R17" s="505"/>
      <c r="S17" s="504"/>
      <c r="T17" s="505"/>
    </row>
    <row r="18" spans="1:20" ht="15.75" thickTop="1">
      <c r="A18" s="40"/>
      <c r="B18" s="40"/>
      <c r="C18" s="16" t="s">
        <v>43</v>
      </c>
      <c r="D18" s="137" t="s">
        <v>142</v>
      </c>
      <c r="E18" s="137" t="s">
        <v>147</v>
      </c>
      <c r="F18" s="138">
        <v>21</v>
      </c>
      <c r="G18" s="139" t="s">
        <v>37</v>
      </c>
      <c r="H18" s="140">
        <v>11</v>
      </c>
      <c r="I18" s="138">
        <v>21</v>
      </c>
      <c r="J18" s="139" t="s">
        <v>37</v>
      </c>
      <c r="K18" s="140">
        <v>5</v>
      </c>
      <c r="L18" s="138"/>
      <c r="M18" s="139" t="s">
        <v>37</v>
      </c>
      <c r="N18" s="140"/>
      <c r="O18" s="17">
        <f>F18+I18+L18</f>
        <v>42</v>
      </c>
      <c r="P18" s="18">
        <f>H18+K18+N18</f>
        <v>16</v>
      </c>
      <c r="Q18" s="19">
        <f>IF(F18&gt;H18,1,0)+IF(I18&gt;K18,1,0)+IF(L18&gt;N18,1,0)</f>
        <v>2</v>
      </c>
      <c r="R18" s="20">
        <f>IF(H18&gt;F18,1,0)+IF(K18&gt;I18,1,0)+IF(N18&gt;L18,1,0)</f>
        <v>0</v>
      </c>
      <c r="S18" s="19">
        <f>IF(Q18&gt;R18,1,0)</f>
        <v>1</v>
      </c>
      <c r="T18" s="20">
        <f>IF(R18&gt;Q18,1,0)</f>
        <v>0</v>
      </c>
    </row>
    <row r="19" spans="1:20" ht="15">
      <c r="A19" s="40"/>
      <c r="B19" s="40"/>
      <c r="C19" s="21" t="s">
        <v>44</v>
      </c>
      <c r="D19" s="141" t="s">
        <v>143</v>
      </c>
      <c r="E19" s="141" t="s">
        <v>148</v>
      </c>
      <c r="F19" s="138">
        <v>21</v>
      </c>
      <c r="G19" s="138" t="s">
        <v>37</v>
      </c>
      <c r="H19" s="140">
        <v>10</v>
      </c>
      <c r="I19" s="138">
        <v>21</v>
      </c>
      <c r="J19" s="138" t="s">
        <v>37</v>
      </c>
      <c r="K19" s="140">
        <v>6</v>
      </c>
      <c r="L19" s="138"/>
      <c r="M19" s="138" t="s">
        <v>37</v>
      </c>
      <c r="N19" s="140"/>
      <c r="O19" s="17">
        <f>F19+I19+L19</f>
        <v>42</v>
      </c>
      <c r="P19" s="18">
        <f>H19+K19+N19</f>
        <v>16</v>
      </c>
      <c r="Q19" s="19">
        <f>IF(F19&gt;H19,1,0)+IF(I19&gt;K19,1,0)+IF(L19&gt;N19,1,0)</f>
        <v>2</v>
      </c>
      <c r="R19" s="20">
        <f>IF(H19&gt;F19,1,0)+IF(K19&gt;I19,1,0)+IF(N19&gt;L19,1,0)</f>
        <v>0</v>
      </c>
      <c r="S19" s="19">
        <f>IF(Q19&gt;R19,1,0)</f>
        <v>1</v>
      </c>
      <c r="T19" s="20">
        <f>IF(R19&gt;Q19,1,0)</f>
        <v>0</v>
      </c>
    </row>
    <row r="20" spans="1:20" ht="15">
      <c r="A20" s="40"/>
      <c r="B20" s="40"/>
      <c r="C20" s="21" t="s">
        <v>45</v>
      </c>
      <c r="D20" s="141" t="s">
        <v>144</v>
      </c>
      <c r="E20" s="137" t="s">
        <v>149</v>
      </c>
      <c r="F20" s="138">
        <v>10</v>
      </c>
      <c r="G20" s="138" t="s">
        <v>37</v>
      </c>
      <c r="H20" s="140">
        <v>21</v>
      </c>
      <c r="I20" s="138">
        <v>21</v>
      </c>
      <c r="J20" s="138" t="s">
        <v>37</v>
      </c>
      <c r="K20" s="140">
        <v>19</v>
      </c>
      <c r="L20" s="138">
        <v>17</v>
      </c>
      <c r="M20" s="138" t="s">
        <v>37</v>
      </c>
      <c r="N20" s="140">
        <v>21</v>
      </c>
      <c r="O20" s="17">
        <f>F20+I20+L20</f>
        <v>48</v>
      </c>
      <c r="P20" s="18">
        <f>H20+K20+N20</f>
        <v>61</v>
      </c>
      <c r="Q20" s="19">
        <f>IF(F20&gt;H20,1,0)+IF(I20&gt;K20,1,0)+IF(L20&gt;N20,1,0)</f>
        <v>1</v>
      </c>
      <c r="R20" s="20">
        <f>IF(H20&gt;F20,1,0)+IF(K20&gt;I20,1,0)+IF(N20&gt;L20,1,0)</f>
        <v>2</v>
      </c>
      <c r="S20" s="19">
        <f>IF(Q20&gt;R20,1,0)</f>
        <v>0</v>
      </c>
      <c r="T20" s="20">
        <f>IF(R20&gt;Q20,1,0)</f>
        <v>1</v>
      </c>
    </row>
    <row r="21" spans="1:20" ht="15">
      <c r="A21" s="40"/>
      <c r="B21" s="40"/>
      <c r="C21" s="21" t="s">
        <v>46</v>
      </c>
      <c r="D21" s="141" t="s">
        <v>145</v>
      </c>
      <c r="E21" s="141" t="s">
        <v>150</v>
      </c>
      <c r="F21" s="138">
        <v>1</v>
      </c>
      <c r="G21" s="138" t="s">
        <v>37</v>
      </c>
      <c r="H21" s="140">
        <v>21</v>
      </c>
      <c r="I21" s="138">
        <v>4</v>
      </c>
      <c r="J21" s="138" t="s">
        <v>37</v>
      </c>
      <c r="K21" s="140">
        <v>21</v>
      </c>
      <c r="L21" s="138"/>
      <c r="M21" s="138" t="s">
        <v>37</v>
      </c>
      <c r="N21" s="140"/>
      <c r="O21" s="17">
        <f>F21+I21+L21</f>
        <v>5</v>
      </c>
      <c r="P21" s="18">
        <f>H21+K21+N21</f>
        <v>42</v>
      </c>
      <c r="Q21" s="19">
        <f>IF(F21&gt;H21,1,0)+IF(I21&gt;K21,1,0)+IF(L21&gt;N21,1,0)</f>
        <v>0</v>
      </c>
      <c r="R21" s="20">
        <f>IF(H21&gt;F21,1,0)+IF(K21&gt;I21,1,0)+IF(N21&gt;L21,1,0)</f>
        <v>2</v>
      </c>
      <c r="S21" s="19">
        <f>IF(Q21&gt;R21,1,0)</f>
        <v>0</v>
      </c>
      <c r="T21" s="20">
        <f>IF(R21&gt;Q21,1,0)</f>
        <v>1</v>
      </c>
    </row>
    <row r="22" spans="1:20" ht="15.75" thickBot="1">
      <c r="A22" s="40"/>
      <c r="B22" s="40"/>
      <c r="C22" s="35" t="s">
        <v>36</v>
      </c>
      <c r="D22" s="142" t="s">
        <v>146</v>
      </c>
      <c r="E22" s="142" t="s">
        <v>151</v>
      </c>
      <c r="F22" s="143">
        <v>21</v>
      </c>
      <c r="G22" s="143" t="s">
        <v>37</v>
      </c>
      <c r="H22" s="144">
        <v>12</v>
      </c>
      <c r="I22" s="143">
        <v>21</v>
      </c>
      <c r="J22" s="143" t="s">
        <v>37</v>
      </c>
      <c r="K22" s="144">
        <v>10</v>
      </c>
      <c r="L22" s="143"/>
      <c r="M22" s="143" t="s">
        <v>37</v>
      </c>
      <c r="N22" s="144"/>
      <c r="O22" s="22">
        <f>F22+I22+L22</f>
        <v>42</v>
      </c>
      <c r="P22" s="23">
        <f>H22+K22+N22</f>
        <v>22</v>
      </c>
      <c r="Q22" s="24">
        <f>IF(F22&gt;H22,1,0)+IF(I22&gt;K22,1,0)+IF(L22&gt;N22,1,0)</f>
        <v>2</v>
      </c>
      <c r="R22" s="25">
        <f>IF(H22&gt;F22,1,0)+IF(K22&gt;I22,1,0)+IF(N22&gt;L22,1,0)</f>
        <v>0</v>
      </c>
      <c r="S22" s="24">
        <f>IF(Q22&gt;R22,1,0)</f>
        <v>1</v>
      </c>
      <c r="T22" s="25">
        <f>IF(R22&gt;Q22,1,0)</f>
        <v>0</v>
      </c>
    </row>
    <row r="23" spans="1:20" ht="15.75" thickTop="1">
      <c r="A23" s="42"/>
      <c r="B23" s="42"/>
      <c r="C23" s="26" t="s">
        <v>38</v>
      </c>
      <c r="D23" s="145">
        <f>IF(S23+T23=0,0,IF(S23=T23,2,IF(S23&gt;T23,3,1)))</f>
        <v>3</v>
      </c>
      <c r="E23" s="145">
        <f>IF(S23+T23=0,0,IF(S23=T23,2,IF(T23&gt;S23,3,1)))</f>
        <v>1</v>
      </c>
      <c r="F23" s="146"/>
      <c r="G23" s="147"/>
      <c r="H23" s="147"/>
      <c r="I23" s="147"/>
      <c r="J23" s="147"/>
      <c r="K23" s="147"/>
      <c r="L23" s="147"/>
      <c r="M23" s="147"/>
      <c r="N23" s="148"/>
      <c r="O23" s="27">
        <f t="shared" ref="O23:T23" si="1">SUM(O18:O22)</f>
        <v>179</v>
      </c>
      <c r="P23" s="28">
        <f t="shared" si="1"/>
        <v>157</v>
      </c>
      <c r="Q23" s="28">
        <f t="shared" si="1"/>
        <v>7</v>
      </c>
      <c r="R23" s="28">
        <f t="shared" si="1"/>
        <v>4</v>
      </c>
      <c r="S23" s="28">
        <f t="shared" si="1"/>
        <v>3</v>
      </c>
      <c r="T23" s="28">
        <f t="shared" si="1"/>
        <v>2</v>
      </c>
    </row>
    <row r="24" spans="1:20" ht="15">
      <c r="A24" s="43"/>
      <c r="B24" s="43"/>
      <c r="C24" s="34" t="s">
        <v>47</v>
      </c>
      <c r="D24" s="497" t="str">
        <f>IF(D23+E23=0,0,IF(D23=E23,E16,IF(D23&gt;E23,D17,E17)))</f>
        <v>SKB Český Krumlov "C"</v>
      </c>
      <c r="E24" s="498"/>
      <c r="F24" s="149"/>
      <c r="G24" s="149"/>
      <c r="H24" s="149"/>
      <c r="I24" s="149"/>
      <c r="J24" s="149"/>
      <c r="K24" s="149"/>
      <c r="L24" s="149"/>
      <c r="M24" s="149"/>
      <c r="N24" s="149"/>
      <c r="O24" s="31"/>
      <c r="P24" s="32"/>
      <c r="Q24" s="32"/>
      <c r="R24" s="32"/>
      <c r="S24" s="32"/>
      <c r="T24" s="32"/>
    </row>
    <row r="25" spans="1:20">
      <c r="A25" s="44"/>
      <c r="B25" s="44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  <row r="26" spans="1:20" ht="15">
      <c r="A26" s="41"/>
      <c r="B26" s="41"/>
      <c r="C26" s="13"/>
      <c r="D26" s="130"/>
      <c r="E26" s="131" t="s">
        <v>48</v>
      </c>
      <c r="F26" s="499" t="s">
        <v>31</v>
      </c>
      <c r="G26" s="500"/>
      <c r="H26" s="500"/>
      <c r="I26" s="500"/>
      <c r="J26" s="500"/>
      <c r="K26" s="500"/>
      <c r="L26" s="500"/>
      <c r="M26" s="500"/>
      <c r="N26" s="501"/>
      <c r="O26" s="502" t="s">
        <v>32</v>
      </c>
      <c r="P26" s="503"/>
      <c r="Q26" s="502" t="s">
        <v>33</v>
      </c>
      <c r="R26" s="503"/>
      <c r="S26" s="502" t="s">
        <v>34</v>
      </c>
      <c r="T26" s="503"/>
    </row>
    <row r="27" spans="1:20" ht="15.75" thickBot="1">
      <c r="A27" s="40">
        <v>3</v>
      </c>
      <c r="B27" s="40">
        <v>8</v>
      </c>
      <c r="C27" s="14" t="s">
        <v>35</v>
      </c>
      <c r="D27" s="132" t="str">
        <f>VLOOKUP(A27,Systém!$P$5:$Q$14,2,FALSE)</f>
        <v>Sokol České Budějovice "A"</v>
      </c>
      <c r="E27" s="132" t="str">
        <f>VLOOKUP(B27,Systém!$P$5:$Q$14,2,FALSE)</f>
        <v>Sokol České Budějovice "B"</v>
      </c>
      <c r="F27" s="133">
        <v>1</v>
      </c>
      <c r="G27" s="134"/>
      <c r="H27" s="134"/>
      <c r="I27" s="134">
        <v>2</v>
      </c>
      <c r="J27" s="134"/>
      <c r="K27" s="134"/>
      <c r="L27" s="134">
        <v>3</v>
      </c>
      <c r="M27" s="135"/>
      <c r="N27" s="136"/>
      <c r="O27" s="504"/>
      <c r="P27" s="505"/>
      <c r="Q27" s="504"/>
      <c r="R27" s="505"/>
      <c r="S27" s="504"/>
      <c r="T27" s="505"/>
    </row>
    <row r="28" spans="1:20" ht="15.75" thickTop="1">
      <c r="A28" s="40"/>
      <c r="B28" s="40"/>
      <c r="C28" s="16" t="s">
        <v>43</v>
      </c>
      <c r="D28" s="137" t="s">
        <v>152</v>
      </c>
      <c r="E28" s="137" t="s">
        <v>157</v>
      </c>
      <c r="F28" s="138">
        <v>21</v>
      </c>
      <c r="G28" s="139" t="s">
        <v>37</v>
      </c>
      <c r="H28" s="140">
        <v>9</v>
      </c>
      <c r="I28" s="138">
        <v>21</v>
      </c>
      <c r="J28" s="139" t="s">
        <v>37</v>
      </c>
      <c r="K28" s="140">
        <v>8</v>
      </c>
      <c r="L28" s="138"/>
      <c r="M28" s="139" t="s">
        <v>37</v>
      </c>
      <c r="N28" s="140"/>
      <c r="O28" s="17">
        <f>F28+I28+L28</f>
        <v>42</v>
      </c>
      <c r="P28" s="18">
        <f>H28+K28+N28</f>
        <v>17</v>
      </c>
      <c r="Q28" s="19">
        <f>IF(F28&gt;H28,1,0)+IF(I28&gt;K28,1,0)+IF(L28&gt;N28,1,0)</f>
        <v>2</v>
      </c>
      <c r="R28" s="20">
        <f>IF(H28&gt;F28,1,0)+IF(K28&gt;I28,1,0)+IF(N28&gt;L28,1,0)</f>
        <v>0</v>
      </c>
      <c r="S28" s="19">
        <f>IF(Q28&gt;R28,1,0)</f>
        <v>1</v>
      </c>
      <c r="T28" s="20">
        <f>IF(R28&gt;Q28,1,0)</f>
        <v>0</v>
      </c>
    </row>
    <row r="29" spans="1:20" ht="15">
      <c r="A29" s="40"/>
      <c r="B29" s="40"/>
      <c r="C29" s="21" t="s">
        <v>44</v>
      </c>
      <c r="D29" s="141" t="s">
        <v>153</v>
      </c>
      <c r="E29" s="141" t="s">
        <v>158</v>
      </c>
      <c r="F29" s="138">
        <v>21</v>
      </c>
      <c r="G29" s="138" t="s">
        <v>37</v>
      </c>
      <c r="H29" s="140">
        <v>16</v>
      </c>
      <c r="I29" s="138">
        <v>21</v>
      </c>
      <c r="J29" s="138" t="s">
        <v>37</v>
      </c>
      <c r="K29" s="140">
        <v>11</v>
      </c>
      <c r="L29" s="138"/>
      <c r="M29" s="138" t="s">
        <v>37</v>
      </c>
      <c r="N29" s="140"/>
      <c r="O29" s="17">
        <f>F29+I29+L29</f>
        <v>42</v>
      </c>
      <c r="P29" s="18">
        <f>H29+K29+N29</f>
        <v>27</v>
      </c>
      <c r="Q29" s="19">
        <f>IF(F29&gt;H29,1,0)+IF(I29&gt;K29,1,0)+IF(L29&gt;N29,1,0)</f>
        <v>2</v>
      </c>
      <c r="R29" s="20">
        <f>IF(H29&gt;F29,1,0)+IF(K29&gt;I29,1,0)+IF(N29&gt;L29,1,0)</f>
        <v>0</v>
      </c>
      <c r="S29" s="19">
        <f>IF(Q29&gt;R29,1,0)</f>
        <v>1</v>
      </c>
      <c r="T29" s="20">
        <f>IF(R29&gt;Q29,1,0)</f>
        <v>0</v>
      </c>
    </row>
    <row r="30" spans="1:20" ht="15">
      <c r="A30" s="40"/>
      <c r="B30" s="40"/>
      <c r="C30" s="21" t="s">
        <v>45</v>
      </c>
      <c r="D30" s="141" t="s">
        <v>154</v>
      </c>
      <c r="E30" s="137" t="s">
        <v>159</v>
      </c>
      <c r="F30" s="138">
        <v>21</v>
      </c>
      <c r="G30" s="138" t="s">
        <v>37</v>
      </c>
      <c r="H30" s="140">
        <v>12</v>
      </c>
      <c r="I30" s="138">
        <v>21</v>
      </c>
      <c r="J30" s="138" t="s">
        <v>37</v>
      </c>
      <c r="K30" s="140">
        <v>7</v>
      </c>
      <c r="L30" s="138"/>
      <c r="M30" s="138" t="s">
        <v>37</v>
      </c>
      <c r="N30" s="140"/>
      <c r="O30" s="17">
        <f>F30+I30+L30</f>
        <v>42</v>
      </c>
      <c r="P30" s="18">
        <f>H30+K30+N30</f>
        <v>19</v>
      </c>
      <c r="Q30" s="19">
        <f>IF(F30&gt;H30,1,0)+IF(I30&gt;K30,1,0)+IF(L30&gt;N30,1,0)</f>
        <v>2</v>
      </c>
      <c r="R30" s="20">
        <f>IF(H30&gt;F30,1,0)+IF(K30&gt;I30,1,0)+IF(N30&gt;L30,1,0)</f>
        <v>0</v>
      </c>
      <c r="S30" s="19">
        <f>IF(Q30&gt;R30,1,0)</f>
        <v>1</v>
      </c>
      <c r="T30" s="20">
        <f>IF(R30&gt;Q30,1,0)</f>
        <v>0</v>
      </c>
    </row>
    <row r="31" spans="1:20" ht="15">
      <c r="A31" s="40"/>
      <c r="B31" s="40"/>
      <c r="C31" s="21" t="s">
        <v>46</v>
      </c>
      <c r="D31" s="141" t="s">
        <v>155</v>
      </c>
      <c r="E31" s="141" t="s">
        <v>160</v>
      </c>
      <c r="F31" s="138">
        <v>21</v>
      </c>
      <c r="G31" s="138" t="s">
        <v>37</v>
      </c>
      <c r="H31" s="140">
        <v>8</v>
      </c>
      <c r="I31" s="138">
        <v>21</v>
      </c>
      <c r="J31" s="138" t="s">
        <v>37</v>
      </c>
      <c r="K31" s="140">
        <v>3</v>
      </c>
      <c r="L31" s="138"/>
      <c r="M31" s="138" t="s">
        <v>37</v>
      </c>
      <c r="N31" s="140"/>
      <c r="O31" s="17">
        <f>F31+I31+L31</f>
        <v>42</v>
      </c>
      <c r="P31" s="18">
        <f>H31+K31+N31</f>
        <v>11</v>
      </c>
      <c r="Q31" s="19">
        <f>IF(F31&gt;H31,1,0)+IF(I31&gt;K31,1,0)+IF(L31&gt;N31,1,0)</f>
        <v>2</v>
      </c>
      <c r="R31" s="20">
        <f>IF(H31&gt;F31,1,0)+IF(K31&gt;I31,1,0)+IF(N31&gt;L31,1,0)</f>
        <v>0</v>
      </c>
      <c r="S31" s="19">
        <f>IF(Q31&gt;R31,1,0)</f>
        <v>1</v>
      </c>
      <c r="T31" s="20">
        <f>IF(R31&gt;Q31,1,0)</f>
        <v>0</v>
      </c>
    </row>
    <row r="32" spans="1:20" ht="15.75" thickBot="1">
      <c r="A32" s="40"/>
      <c r="B32" s="40"/>
      <c r="C32" s="35" t="s">
        <v>36</v>
      </c>
      <c r="D32" s="142" t="s">
        <v>156</v>
      </c>
      <c r="E32" s="142" t="s">
        <v>161</v>
      </c>
      <c r="F32" s="143">
        <v>21</v>
      </c>
      <c r="G32" s="143" t="s">
        <v>37</v>
      </c>
      <c r="H32" s="144">
        <v>14</v>
      </c>
      <c r="I32" s="143">
        <v>21</v>
      </c>
      <c r="J32" s="143" t="s">
        <v>37</v>
      </c>
      <c r="K32" s="144">
        <v>8</v>
      </c>
      <c r="L32" s="143"/>
      <c r="M32" s="143" t="s">
        <v>37</v>
      </c>
      <c r="N32" s="144"/>
      <c r="O32" s="22">
        <f>F32+I32+L32</f>
        <v>42</v>
      </c>
      <c r="P32" s="23">
        <f>H32+K32+N32</f>
        <v>22</v>
      </c>
      <c r="Q32" s="24">
        <f>IF(F32&gt;H32,1,0)+IF(I32&gt;K32,1,0)+IF(L32&gt;N32,1,0)</f>
        <v>2</v>
      </c>
      <c r="R32" s="25">
        <f>IF(H32&gt;F32,1,0)+IF(K32&gt;I32,1,0)+IF(N32&gt;L32,1,0)</f>
        <v>0</v>
      </c>
      <c r="S32" s="24">
        <f>IF(Q32&gt;R32,1,0)</f>
        <v>1</v>
      </c>
      <c r="T32" s="25">
        <f>IF(R32&gt;Q32,1,0)</f>
        <v>0</v>
      </c>
    </row>
    <row r="33" spans="1:20" ht="15.75" thickTop="1">
      <c r="A33" s="42"/>
      <c r="B33" s="42"/>
      <c r="C33" s="26" t="s">
        <v>38</v>
      </c>
      <c r="D33" s="145">
        <f>IF(S33+T33=0,0,IF(S33=T33,2,IF(S33&gt;T33,3,1)))</f>
        <v>3</v>
      </c>
      <c r="E33" s="145">
        <f>IF(S33+T33=0,0,IF(S33=T33,2,IF(T33&gt;S33,3,1)))</f>
        <v>1</v>
      </c>
      <c r="F33" s="146"/>
      <c r="G33" s="147"/>
      <c r="H33" s="147"/>
      <c r="I33" s="147"/>
      <c r="J33" s="147"/>
      <c r="K33" s="147"/>
      <c r="L33" s="147"/>
      <c r="M33" s="147"/>
      <c r="N33" s="148"/>
      <c r="O33" s="27">
        <f t="shared" ref="O33:T33" si="2">SUM(O28:O32)</f>
        <v>210</v>
      </c>
      <c r="P33" s="28">
        <f t="shared" si="2"/>
        <v>96</v>
      </c>
      <c r="Q33" s="28">
        <f t="shared" si="2"/>
        <v>10</v>
      </c>
      <c r="R33" s="28">
        <f t="shared" si="2"/>
        <v>0</v>
      </c>
      <c r="S33" s="28">
        <f t="shared" si="2"/>
        <v>5</v>
      </c>
      <c r="T33" s="28">
        <f t="shared" si="2"/>
        <v>0</v>
      </c>
    </row>
    <row r="34" spans="1:20" ht="15">
      <c r="A34" s="43"/>
      <c r="B34" s="43"/>
      <c r="C34" s="34" t="s">
        <v>47</v>
      </c>
      <c r="D34" s="497" t="str">
        <f>IF(D33+E33=0,0,IF(D33=E33,E26,IF(D33&gt;E33,D27,E27)))</f>
        <v>Sokol České Budějovice "A"</v>
      </c>
      <c r="E34" s="498"/>
      <c r="F34" s="149"/>
      <c r="G34" s="149"/>
      <c r="H34" s="149"/>
      <c r="I34" s="149"/>
      <c r="J34" s="149"/>
      <c r="K34" s="149"/>
      <c r="L34" s="149"/>
      <c r="M34" s="149"/>
      <c r="N34" s="149"/>
      <c r="O34" s="31"/>
      <c r="P34" s="32"/>
      <c r="Q34" s="32"/>
      <c r="R34" s="32"/>
      <c r="S34" s="32"/>
      <c r="T34" s="32"/>
    </row>
    <row r="35" spans="1:20">
      <c r="A35" s="44"/>
      <c r="B35" s="44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</row>
    <row r="36" spans="1:20" ht="15" hidden="1">
      <c r="A36" s="41"/>
      <c r="B36" s="41"/>
      <c r="C36" s="13"/>
      <c r="D36" s="130"/>
      <c r="E36" s="131" t="s">
        <v>48</v>
      </c>
      <c r="F36" s="499" t="s">
        <v>31</v>
      </c>
      <c r="G36" s="500"/>
      <c r="H36" s="500"/>
      <c r="I36" s="500"/>
      <c r="J36" s="500"/>
      <c r="K36" s="500"/>
      <c r="L36" s="500"/>
      <c r="M36" s="500"/>
      <c r="N36" s="501"/>
      <c r="O36" s="502" t="s">
        <v>32</v>
      </c>
      <c r="P36" s="503"/>
      <c r="Q36" s="502" t="s">
        <v>33</v>
      </c>
      <c r="R36" s="503"/>
      <c r="S36" s="502" t="s">
        <v>34</v>
      </c>
      <c r="T36" s="503"/>
    </row>
    <row r="37" spans="1:20" ht="15.75" hidden="1" thickBot="1">
      <c r="A37" s="40">
        <v>4</v>
      </c>
      <c r="B37" s="40">
        <v>7</v>
      </c>
      <c r="C37" s="14" t="s">
        <v>35</v>
      </c>
      <c r="D37" s="132" t="str">
        <f>VLOOKUP(A37,Systém!$P$5:$Q$14,2,FALSE)</f>
        <v>SK Badminton Tábor - družstvo odstoupilo</v>
      </c>
      <c r="E37" s="132" t="str">
        <f>VLOOKUP(B37,Systém!$P$5:$Q$14,2,FALSE)</f>
        <v>Sokol Křemže</v>
      </c>
      <c r="F37" s="133">
        <v>1</v>
      </c>
      <c r="G37" s="134"/>
      <c r="H37" s="134"/>
      <c r="I37" s="134">
        <v>2</v>
      </c>
      <c r="J37" s="134"/>
      <c r="K37" s="134"/>
      <c r="L37" s="134">
        <v>3</v>
      </c>
      <c r="M37" s="135"/>
      <c r="N37" s="136"/>
      <c r="O37" s="504"/>
      <c r="P37" s="505"/>
      <c r="Q37" s="504"/>
      <c r="R37" s="505"/>
      <c r="S37" s="504"/>
      <c r="T37" s="505"/>
    </row>
    <row r="38" spans="1:20" ht="15.75" hidden="1" thickTop="1">
      <c r="A38" s="40"/>
      <c r="B38" s="40"/>
      <c r="C38" s="16" t="s">
        <v>43</v>
      </c>
      <c r="D38" s="137"/>
      <c r="E38" s="137"/>
      <c r="F38" s="138"/>
      <c r="G38" s="139" t="s">
        <v>37</v>
      </c>
      <c r="H38" s="140"/>
      <c r="I38" s="138"/>
      <c r="J38" s="139" t="s">
        <v>37</v>
      </c>
      <c r="K38" s="140"/>
      <c r="L38" s="138"/>
      <c r="M38" s="139" t="s">
        <v>37</v>
      </c>
      <c r="N38" s="140"/>
      <c r="O38" s="17">
        <f>F38+I38+L38</f>
        <v>0</v>
      </c>
      <c r="P38" s="18">
        <f>H38+K38+N38</f>
        <v>0</v>
      </c>
      <c r="Q38" s="19">
        <f>IF(F38&gt;H38,1,0)+IF(I38&gt;K38,1,0)+IF(L38&gt;N38,1,0)</f>
        <v>0</v>
      </c>
      <c r="R38" s="20">
        <f>IF(H38&gt;F38,1,0)+IF(K38&gt;I38,1,0)+IF(N38&gt;L38,1,0)</f>
        <v>0</v>
      </c>
      <c r="S38" s="19">
        <f>IF(Q38&gt;R38,1,0)</f>
        <v>0</v>
      </c>
      <c r="T38" s="20">
        <f>IF(R38&gt;Q38,1,0)</f>
        <v>0</v>
      </c>
    </row>
    <row r="39" spans="1:20" ht="15" hidden="1">
      <c r="A39" s="40"/>
      <c r="B39" s="40"/>
      <c r="C39" s="21" t="s">
        <v>44</v>
      </c>
      <c r="D39" s="141"/>
      <c r="E39" s="141"/>
      <c r="F39" s="138"/>
      <c r="G39" s="138" t="s">
        <v>37</v>
      </c>
      <c r="H39" s="140"/>
      <c r="I39" s="138"/>
      <c r="J39" s="138" t="s">
        <v>37</v>
      </c>
      <c r="K39" s="140"/>
      <c r="L39" s="138"/>
      <c r="M39" s="138" t="s">
        <v>37</v>
      </c>
      <c r="N39" s="140"/>
      <c r="O39" s="17">
        <f>F39+I39+L39</f>
        <v>0</v>
      </c>
      <c r="P39" s="18">
        <f>H39+K39+N39</f>
        <v>0</v>
      </c>
      <c r="Q39" s="19">
        <f>IF(F39&gt;H39,1,0)+IF(I39&gt;K39,1,0)+IF(L39&gt;N39,1,0)</f>
        <v>0</v>
      </c>
      <c r="R39" s="20">
        <f>IF(H39&gt;F39,1,0)+IF(K39&gt;I39,1,0)+IF(N39&gt;L39,1,0)</f>
        <v>0</v>
      </c>
      <c r="S39" s="19">
        <f>IF(Q39&gt;R39,1,0)</f>
        <v>0</v>
      </c>
      <c r="T39" s="20">
        <f>IF(R39&gt;Q39,1,0)</f>
        <v>0</v>
      </c>
    </row>
    <row r="40" spans="1:20" ht="15" hidden="1">
      <c r="A40" s="40"/>
      <c r="B40" s="40"/>
      <c r="C40" s="21" t="s">
        <v>45</v>
      </c>
      <c r="D40" s="141"/>
      <c r="E40" s="137"/>
      <c r="F40" s="138"/>
      <c r="G40" s="138" t="s">
        <v>37</v>
      </c>
      <c r="H40" s="140"/>
      <c r="I40" s="138"/>
      <c r="J40" s="138" t="s">
        <v>37</v>
      </c>
      <c r="K40" s="140"/>
      <c r="L40" s="138"/>
      <c r="M40" s="138" t="s">
        <v>37</v>
      </c>
      <c r="N40" s="140"/>
      <c r="O40" s="17">
        <f>F40+I40+L40</f>
        <v>0</v>
      </c>
      <c r="P40" s="18">
        <f>H40+K40+N40</f>
        <v>0</v>
      </c>
      <c r="Q40" s="19">
        <f>IF(F40&gt;H40,1,0)+IF(I40&gt;K40,1,0)+IF(L40&gt;N40,1,0)</f>
        <v>0</v>
      </c>
      <c r="R40" s="20">
        <f>IF(H40&gt;F40,1,0)+IF(K40&gt;I40,1,0)+IF(N40&gt;L40,1,0)</f>
        <v>0</v>
      </c>
      <c r="S40" s="19">
        <f>IF(Q40&gt;R40,1,0)</f>
        <v>0</v>
      </c>
      <c r="T40" s="20">
        <f>IF(R40&gt;Q40,1,0)</f>
        <v>0</v>
      </c>
    </row>
    <row r="41" spans="1:20" ht="15" hidden="1">
      <c r="A41" s="40"/>
      <c r="B41" s="40"/>
      <c r="C41" s="21" t="s">
        <v>46</v>
      </c>
      <c r="D41" s="141"/>
      <c r="E41" s="141"/>
      <c r="F41" s="138"/>
      <c r="G41" s="138" t="s">
        <v>37</v>
      </c>
      <c r="H41" s="140"/>
      <c r="I41" s="138"/>
      <c r="J41" s="138" t="s">
        <v>37</v>
      </c>
      <c r="K41" s="140"/>
      <c r="L41" s="138"/>
      <c r="M41" s="138" t="s">
        <v>37</v>
      </c>
      <c r="N41" s="140"/>
      <c r="O41" s="17">
        <f>F41+I41+L41</f>
        <v>0</v>
      </c>
      <c r="P41" s="18">
        <f>H41+K41+N41</f>
        <v>0</v>
      </c>
      <c r="Q41" s="19">
        <f>IF(F41&gt;H41,1,0)+IF(I41&gt;K41,1,0)+IF(L41&gt;N41,1,0)</f>
        <v>0</v>
      </c>
      <c r="R41" s="20">
        <f>IF(H41&gt;F41,1,0)+IF(K41&gt;I41,1,0)+IF(N41&gt;L41,1,0)</f>
        <v>0</v>
      </c>
      <c r="S41" s="19">
        <f>IF(Q41&gt;R41,1,0)</f>
        <v>0</v>
      </c>
      <c r="T41" s="20">
        <f>IF(R41&gt;Q41,1,0)</f>
        <v>0</v>
      </c>
    </row>
    <row r="42" spans="1:20" ht="15.75" hidden="1" thickBot="1">
      <c r="A42" s="40"/>
      <c r="B42" s="40"/>
      <c r="C42" s="35" t="s">
        <v>36</v>
      </c>
      <c r="D42" s="142"/>
      <c r="E42" s="142"/>
      <c r="F42" s="143"/>
      <c r="G42" s="143" t="s">
        <v>37</v>
      </c>
      <c r="H42" s="144"/>
      <c r="I42" s="143"/>
      <c r="J42" s="143" t="s">
        <v>37</v>
      </c>
      <c r="K42" s="144"/>
      <c r="L42" s="143"/>
      <c r="M42" s="143" t="s">
        <v>37</v>
      </c>
      <c r="N42" s="144"/>
      <c r="O42" s="22">
        <f>F42+I42+L42</f>
        <v>0</v>
      </c>
      <c r="P42" s="23">
        <f>H42+K42+N42</f>
        <v>0</v>
      </c>
      <c r="Q42" s="24">
        <f>IF(F42&gt;H42,1,0)+IF(I42&gt;K42,1,0)+IF(L42&gt;N42,1,0)</f>
        <v>0</v>
      </c>
      <c r="R42" s="25">
        <f>IF(H42&gt;F42,1,0)+IF(K42&gt;I42,1,0)+IF(N42&gt;L42,1,0)</f>
        <v>0</v>
      </c>
      <c r="S42" s="24">
        <f>IF(Q42&gt;R42,1,0)</f>
        <v>0</v>
      </c>
      <c r="T42" s="25">
        <f>IF(R42&gt;Q42,1,0)</f>
        <v>0</v>
      </c>
    </row>
    <row r="43" spans="1:20" ht="15.75" hidden="1" thickTop="1">
      <c r="A43" s="42"/>
      <c r="B43" s="42"/>
      <c r="C43" s="26" t="s">
        <v>38</v>
      </c>
      <c r="D43" s="145">
        <f>IF(S43+T43=0,0,IF(S43=T43,2,IF(S43&gt;T43,3,1)))</f>
        <v>0</v>
      </c>
      <c r="E43" s="145">
        <f>IF(S43+T43=0,0,IF(S43=T43,2,IF(T43&gt;S43,3,1)))</f>
        <v>0</v>
      </c>
      <c r="F43" s="146"/>
      <c r="G43" s="147"/>
      <c r="H43" s="147"/>
      <c r="I43" s="147"/>
      <c r="J43" s="147"/>
      <c r="K43" s="147"/>
      <c r="L43" s="147"/>
      <c r="M43" s="147"/>
      <c r="N43" s="148"/>
      <c r="O43" s="27">
        <f t="shared" ref="O43:T43" si="3">SUM(O38:O42)</f>
        <v>0</v>
      </c>
      <c r="P43" s="28">
        <f t="shared" si="3"/>
        <v>0</v>
      </c>
      <c r="Q43" s="28">
        <f t="shared" si="3"/>
        <v>0</v>
      </c>
      <c r="R43" s="28">
        <f t="shared" si="3"/>
        <v>0</v>
      </c>
      <c r="S43" s="28">
        <f t="shared" si="3"/>
        <v>0</v>
      </c>
      <c r="T43" s="28">
        <f t="shared" si="3"/>
        <v>0</v>
      </c>
    </row>
    <row r="44" spans="1:20" ht="15" hidden="1">
      <c r="A44" s="43"/>
      <c r="B44" s="43"/>
      <c r="C44" s="34" t="s">
        <v>47</v>
      </c>
      <c r="D44" s="497">
        <f>IF(D43+E43=0,0,IF(D43=E43,E36,IF(D43&gt;E43,D37,E37)))</f>
        <v>0</v>
      </c>
      <c r="E44" s="498"/>
      <c r="F44" s="149"/>
      <c r="G44" s="149"/>
      <c r="H44" s="149"/>
      <c r="I44" s="149"/>
      <c r="J44" s="149"/>
      <c r="K44" s="149"/>
      <c r="L44" s="149"/>
      <c r="M44" s="149"/>
      <c r="N44" s="149"/>
      <c r="O44" s="31"/>
      <c r="P44" s="32"/>
      <c r="Q44" s="32"/>
      <c r="R44" s="32"/>
      <c r="S44" s="32"/>
      <c r="T44" s="32"/>
    </row>
    <row r="45" spans="1:20" hidden="1">
      <c r="A45" s="44"/>
      <c r="B45" s="44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20" ht="15">
      <c r="A46" s="41"/>
      <c r="B46" s="41"/>
      <c r="C46" s="13"/>
      <c r="D46" s="130"/>
      <c r="E46" s="131" t="s">
        <v>48</v>
      </c>
      <c r="F46" s="499" t="s">
        <v>31</v>
      </c>
      <c r="G46" s="500"/>
      <c r="H46" s="500"/>
      <c r="I46" s="500"/>
      <c r="J46" s="500"/>
      <c r="K46" s="500"/>
      <c r="L46" s="500"/>
      <c r="M46" s="500"/>
      <c r="N46" s="501"/>
      <c r="O46" s="502" t="s">
        <v>32</v>
      </c>
      <c r="P46" s="503"/>
      <c r="Q46" s="502" t="s">
        <v>33</v>
      </c>
      <c r="R46" s="503"/>
      <c r="S46" s="502" t="s">
        <v>34</v>
      </c>
      <c r="T46" s="503"/>
    </row>
    <row r="47" spans="1:20" ht="15.75" thickBot="1">
      <c r="A47" s="40">
        <v>5</v>
      </c>
      <c r="B47" s="40">
        <v>6</v>
      </c>
      <c r="C47" s="14" t="s">
        <v>35</v>
      </c>
      <c r="D47" s="132" t="str">
        <f>VLOOKUP(A47,Systém!$P$5:$Q$14,2,FALSE)</f>
        <v>SK Dobrá Voda</v>
      </c>
      <c r="E47" s="132" t="str">
        <f>VLOOKUP(B47,Systém!$P$5:$Q$14,2,FALSE)</f>
        <v>Sokol Vodňany</v>
      </c>
      <c r="F47" s="133">
        <v>1</v>
      </c>
      <c r="G47" s="134"/>
      <c r="H47" s="134"/>
      <c r="I47" s="134">
        <v>2</v>
      </c>
      <c r="J47" s="134"/>
      <c r="K47" s="134"/>
      <c r="L47" s="134">
        <v>3</v>
      </c>
      <c r="M47" s="135"/>
      <c r="N47" s="136"/>
      <c r="O47" s="504"/>
      <c r="P47" s="505"/>
      <c r="Q47" s="504"/>
      <c r="R47" s="505"/>
      <c r="S47" s="504"/>
      <c r="T47" s="505"/>
    </row>
    <row r="48" spans="1:20" ht="15.75" thickTop="1">
      <c r="A48" s="40"/>
      <c r="B48" s="40"/>
      <c r="C48" s="16" t="s">
        <v>43</v>
      </c>
      <c r="D48" s="137" t="s">
        <v>122</v>
      </c>
      <c r="E48" s="137" t="s">
        <v>127</v>
      </c>
      <c r="F48" s="138">
        <v>6</v>
      </c>
      <c r="G48" s="139" t="s">
        <v>37</v>
      </c>
      <c r="H48" s="140">
        <v>21</v>
      </c>
      <c r="I48" s="138">
        <v>15</v>
      </c>
      <c r="J48" s="139" t="s">
        <v>37</v>
      </c>
      <c r="K48" s="140">
        <v>21</v>
      </c>
      <c r="L48" s="138"/>
      <c r="M48" s="139" t="s">
        <v>37</v>
      </c>
      <c r="N48" s="140"/>
      <c r="O48" s="17">
        <f>F48+I48+L48</f>
        <v>21</v>
      </c>
      <c r="P48" s="18">
        <f>H48+K48+N48</f>
        <v>42</v>
      </c>
      <c r="Q48" s="19">
        <f>IF(F48&gt;H48,1,0)+IF(I48&gt;K48,1,0)+IF(L48&gt;N48,1,0)</f>
        <v>0</v>
      </c>
      <c r="R48" s="20">
        <f>IF(H48&gt;F48,1,0)+IF(K48&gt;I48,1,0)+IF(N48&gt;L48,1,0)</f>
        <v>2</v>
      </c>
      <c r="S48" s="19">
        <f>IF(Q48&gt;R48,1,0)</f>
        <v>0</v>
      </c>
      <c r="T48" s="20">
        <f>IF(R48&gt;Q48,1,0)</f>
        <v>1</v>
      </c>
    </row>
    <row r="49" spans="1:20" ht="15">
      <c r="A49" s="40"/>
      <c r="B49" s="40"/>
      <c r="C49" s="21" t="s">
        <v>44</v>
      </c>
      <c r="D49" s="141" t="s">
        <v>123</v>
      </c>
      <c r="E49" s="141" t="s">
        <v>128</v>
      </c>
      <c r="F49" s="138">
        <v>15</v>
      </c>
      <c r="G49" s="138" t="s">
        <v>37</v>
      </c>
      <c r="H49" s="140">
        <v>21</v>
      </c>
      <c r="I49" s="138">
        <v>10</v>
      </c>
      <c r="J49" s="138" t="s">
        <v>37</v>
      </c>
      <c r="K49" s="140">
        <v>21</v>
      </c>
      <c r="L49" s="138"/>
      <c r="M49" s="138" t="s">
        <v>37</v>
      </c>
      <c r="N49" s="140"/>
      <c r="O49" s="17">
        <f>F49+I49+L49</f>
        <v>25</v>
      </c>
      <c r="P49" s="18">
        <f>H49+K49+N49</f>
        <v>42</v>
      </c>
      <c r="Q49" s="19">
        <f>IF(F49&gt;H49,1,0)+IF(I49&gt;K49,1,0)+IF(L49&gt;N49,1,0)</f>
        <v>0</v>
      </c>
      <c r="R49" s="20">
        <f>IF(H49&gt;F49,1,0)+IF(K49&gt;I49,1,0)+IF(N49&gt;L49,1,0)</f>
        <v>2</v>
      </c>
      <c r="S49" s="19">
        <f>IF(Q49&gt;R49,1,0)</f>
        <v>0</v>
      </c>
      <c r="T49" s="20">
        <f>IF(R49&gt;Q49,1,0)</f>
        <v>1</v>
      </c>
    </row>
    <row r="50" spans="1:20" ht="15">
      <c r="A50" s="40"/>
      <c r="B50" s="40"/>
      <c r="C50" s="21" t="s">
        <v>45</v>
      </c>
      <c r="D50" s="141" t="s">
        <v>124</v>
      </c>
      <c r="E50" s="137" t="s">
        <v>129</v>
      </c>
      <c r="F50" s="138">
        <v>21</v>
      </c>
      <c r="G50" s="138" t="s">
        <v>37</v>
      </c>
      <c r="H50" s="140">
        <v>14</v>
      </c>
      <c r="I50" s="138">
        <v>21</v>
      </c>
      <c r="J50" s="138" t="s">
        <v>37</v>
      </c>
      <c r="K50" s="140">
        <v>11</v>
      </c>
      <c r="L50" s="138"/>
      <c r="M50" s="138" t="s">
        <v>37</v>
      </c>
      <c r="N50" s="140"/>
      <c r="O50" s="17">
        <f>F50+I50+L50</f>
        <v>42</v>
      </c>
      <c r="P50" s="18">
        <f>H50+K50+N50</f>
        <v>25</v>
      </c>
      <c r="Q50" s="19">
        <f>IF(F50&gt;H50,1,0)+IF(I50&gt;K50,1,0)+IF(L50&gt;N50,1,0)</f>
        <v>2</v>
      </c>
      <c r="R50" s="20">
        <f>IF(H50&gt;F50,1,0)+IF(K50&gt;I50,1,0)+IF(N50&gt;L50,1,0)</f>
        <v>0</v>
      </c>
      <c r="S50" s="19">
        <f>IF(Q50&gt;R50,1,0)</f>
        <v>1</v>
      </c>
      <c r="T50" s="20">
        <f>IF(R50&gt;Q50,1,0)</f>
        <v>0</v>
      </c>
    </row>
    <row r="51" spans="1:20" ht="15">
      <c r="A51" s="40"/>
      <c r="B51" s="40"/>
      <c r="C51" s="21" t="s">
        <v>46</v>
      </c>
      <c r="D51" s="141" t="s">
        <v>125</v>
      </c>
      <c r="E51" s="141" t="s">
        <v>130</v>
      </c>
      <c r="F51" s="138">
        <v>16</v>
      </c>
      <c r="G51" s="138" t="s">
        <v>37</v>
      </c>
      <c r="H51" s="140">
        <v>21</v>
      </c>
      <c r="I51" s="138">
        <v>5</v>
      </c>
      <c r="J51" s="138" t="s">
        <v>37</v>
      </c>
      <c r="K51" s="140">
        <v>21</v>
      </c>
      <c r="L51" s="138"/>
      <c r="M51" s="138" t="s">
        <v>37</v>
      </c>
      <c r="N51" s="140"/>
      <c r="O51" s="17">
        <f>F51+I51+L51</f>
        <v>21</v>
      </c>
      <c r="P51" s="18">
        <f>H51+K51+N51</f>
        <v>42</v>
      </c>
      <c r="Q51" s="19">
        <f>IF(F51&gt;H51,1,0)+IF(I51&gt;K51,1,0)+IF(L51&gt;N51,1,0)</f>
        <v>0</v>
      </c>
      <c r="R51" s="20">
        <f>IF(H51&gt;F51,1,0)+IF(K51&gt;I51,1,0)+IF(N51&gt;L51,1,0)</f>
        <v>2</v>
      </c>
      <c r="S51" s="19">
        <f>IF(Q51&gt;R51,1,0)</f>
        <v>0</v>
      </c>
      <c r="T51" s="20">
        <f>IF(R51&gt;Q51,1,0)</f>
        <v>1</v>
      </c>
    </row>
    <row r="52" spans="1:20" ht="15.75" thickBot="1">
      <c r="A52" s="40"/>
      <c r="B52" s="40"/>
      <c r="C52" s="35" t="s">
        <v>36</v>
      </c>
      <c r="D52" s="142" t="s">
        <v>126</v>
      </c>
      <c r="E52" s="142" t="s">
        <v>131</v>
      </c>
      <c r="F52" s="143">
        <v>10</v>
      </c>
      <c r="G52" s="143" t="s">
        <v>37</v>
      </c>
      <c r="H52" s="144">
        <v>21</v>
      </c>
      <c r="I52" s="143">
        <v>19</v>
      </c>
      <c r="J52" s="143" t="s">
        <v>37</v>
      </c>
      <c r="K52" s="144">
        <v>21</v>
      </c>
      <c r="L52" s="143"/>
      <c r="M52" s="143" t="s">
        <v>37</v>
      </c>
      <c r="N52" s="144"/>
      <c r="O52" s="22">
        <f>F52+I52+L52</f>
        <v>29</v>
      </c>
      <c r="P52" s="23">
        <f>H52+K52+N52</f>
        <v>42</v>
      </c>
      <c r="Q52" s="24">
        <f>IF(F52&gt;H52,1,0)+IF(I52&gt;K52,1,0)+IF(L52&gt;N52,1,0)</f>
        <v>0</v>
      </c>
      <c r="R52" s="25">
        <f>IF(H52&gt;F52,1,0)+IF(K52&gt;I52,1,0)+IF(N52&gt;L52,1,0)</f>
        <v>2</v>
      </c>
      <c r="S52" s="24">
        <f>IF(Q52&gt;R52,1,0)</f>
        <v>0</v>
      </c>
      <c r="T52" s="25">
        <f>IF(R52&gt;Q52,1,0)</f>
        <v>1</v>
      </c>
    </row>
    <row r="53" spans="1:20" ht="15.75" thickTop="1">
      <c r="A53" s="42"/>
      <c r="B53" s="42"/>
      <c r="C53" s="26" t="s">
        <v>38</v>
      </c>
      <c r="D53" s="145">
        <f>IF(S53+T53=0,0,IF(S53=T53,2,IF(S53&gt;T53,3,1)))</f>
        <v>1</v>
      </c>
      <c r="E53" s="145">
        <f>IF(S53+T53=0,0,IF(S53=T53,2,IF(T53&gt;S53,3,1)))</f>
        <v>3</v>
      </c>
      <c r="F53" s="146"/>
      <c r="G53" s="147"/>
      <c r="H53" s="147"/>
      <c r="I53" s="147"/>
      <c r="J53" s="147"/>
      <c r="K53" s="147"/>
      <c r="L53" s="147"/>
      <c r="M53" s="147"/>
      <c r="N53" s="148"/>
      <c r="O53" s="27">
        <f t="shared" ref="O53:T53" si="4">SUM(O48:O52)</f>
        <v>138</v>
      </c>
      <c r="P53" s="28">
        <f t="shared" si="4"/>
        <v>193</v>
      </c>
      <c r="Q53" s="28">
        <f t="shared" si="4"/>
        <v>2</v>
      </c>
      <c r="R53" s="28">
        <f t="shared" si="4"/>
        <v>8</v>
      </c>
      <c r="S53" s="28">
        <f t="shared" si="4"/>
        <v>1</v>
      </c>
      <c r="T53" s="28">
        <f t="shared" si="4"/>
        <v>4</v>
      </c>
    </row>
    <row r="54" spans="1:20" ht="15">
      <c r="A54" s="43"/>
      <c r="B54" s="43"/>
      <c r="C54" s="34" t="s">
        <v>47</v>
      </c>
      <c r="D54" s="497" t="str">
        <f>IF(D53+E53=0,0,IF(D53=E53,E46,IF(D53&gt;E53,D47,E47)))</f>
        <v>Sokol Vodňany</v>
      </c>
      <c r="E54" s="498"/>
      <c r="F54" s="149"/>
      <c r="G54" s="149"/>
      <c r="H54" s="149"/>
      <c r="I54" s="149"/>
      <c r="J54" s="149"/>
      <c r="K54" s="149"/>
      <c r="L54" s="149"/>
      <c r="M54" s="149"/>
      <c r="N54" s="149"/>
      <c r="O54" s="31"/>
      <c r="P54" s="32"/>
      <c r="Q54" s="32"/>
      <c r="R54" s="32"/>
      <c r="S54" s="32"/>
      <c r="T54" s="32"/>
    </row>
    <row r="55" spans="1:20">
      <c r="A55" s="44"/>
      <c r="B55" s="44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</row>
    <row r="56" spans="1:20" ht="15">
      <c r="A56" s="507" t="s">
        <v>1</v>
      </c>
      <c r="B56" s="507"/>
      <c r="C56" s="37" t="str">
        <f>Systém!$P$1</f>
        <v>Vodňany 13.1.2019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</row>
    <row r="57" spans="1:20" ht="15">
      <c r="A57" s="40"/>
      <c r="B57" s="40"/>
      <c r="C57" s="36" t="s">
        <v>29</v>
      </c>
      <c r="D57" s="151" t="str">
        <f>Systém!$Q$3</f>
        <v>Vladimír Marek</v>
      </c>
      <c r="E57" s="150"/>
      <c r="F57" s="150"/>
      <c r="G57" s="150"/>
      <c r="H57" s="150"/>
      <c r="I57" s="150"/>
      <c r="J57" s="150"/>
      <c r="K57" s="150"/>
      <c r="L57" s="150"/>
      <c r="M57" s="150"/>
      <c r="N57" s="150"/>
    </row>
    <row r="58" spans="1:20" ht="15">
      <c r="A58" s="41"/>
      <c r="B58" s="41"/>
      <c r="C58" s="13"/>
      <c r="D58" s="130"/>
      <c r="E58" s="131" t="s">
        <v>48</v>
      </c>
      <c r="F58" s="499" t="s">
        <v>31</v>
      </c>
      <c r="G58" s="500"/>
      <c r="H58" s="500"/>
      <c r="I58" s="500"/>
      <c r="J58" s="500"/>
      <c r="K58" s="500"/>
      <c r="L58" s="500"/>
      <c r="M58" s="500"/>
      <c r="N58" s="501"/>
      <c r="O58" s="502" t="s">
        <v>32</v>
      </c>
      <c r="P58" s="503"/>
      <c r="Q58" s="502" t="s">
        <v>33</v>
      </c>
      <c r="R58" s="503"/>
      <c r="S58" s="502" t="s">
        <v>34</v>
      </c>
      <c r="T58" s="503"/>
    </row>
    <row r="59" spans="1:20" ht="15.75" thickBot="1">
      <c r="A59" s="40">
        <v>9</v>
      </c>
      <c r="B59" s="40">
        <v>10</v>
      </c>
      <c r="C59" s="14" t="s">
        <v>35</v>
      </c>
      <c r="D59" s="132" t="str">
        <f>VLOOKUP(A59,Systém!$P$5:$Q$14,2,FALSE)</f>
        <v>SKB Český Krumlov "D"</v>
      </c>
      <c r="E59" s="132" t="str">
        <f>VLOOKUP(B59,Systém!$P$5:$Q$14,2,FALSE)</f>
        <v>SKB Český Krumlov "B"</v>
      </c>
      <c r="F59" s="133">
        <v>1</v>
      </c>
      <c r="G59" s="134"/>
      <c r="H59" s="134"/>
      <c r="I59" s="134">
        <v>2</v>
      </c>
      <c r="J59" s="134"/>
      <c r="K59" s="134"/>
      <c r="L59" s="134">
        <v>3</v>
      </c>
      <c r="M59" s="135"/>
      <c r="N59" s="136"/>
      <c r="O59" s="504"/>
      <c r="P59" s="505"/>
      <c r="Q59" s="504"/>
      <c r="R59" s="505"/>
      <c r="S59" s="504"/>
      <c r="T59" s="505"/>
    </row>
    <row r="60" spans="1:20" ht="15.75" thickTop="1">
      <c r="A60" s="40"/>
      <c r="B60" s="40"/>
      <c r="C60" s="16" t="s">
        <v>43</v>
      </c>
      <c r="D60" s="137" t="s">
        <v>162</v>
      </c>
      <c r="E60" s="137" t="s">
        <v>139</v>
      </c>
      <c r="F60" s="138">
        <v>9</v>
      </c>
      <c r="G60" s="139" t="s">
        <v>37</v>
      </c>
      <c r="H60" s="140">
        <v>21</v>
      </c>
      <c r="I60" s="138">
        <v>4</v>
      </c>
      <c r="J60" s="139" t="s">
        <v>37</v>
      </c>
      <c r="K60" s="140">
        <v>21</v>
      </c>
      <c r="L60" s="138"/>
      <c r="M60" s="139" t="s">
        <v>37</v>
      </c>
      <c r="N60" s="140"/>
      <c r="O60" s="17">
        <f>F60+I60+L60</f>
        <v>13</v>
      </c>
      <c r="P60" s="18">
        <f>H60+K60+N60</f>
        <v>42</v>
      </c>
      <c r="Q60" s="19">
        <f>IF(F60&gt;H60,1,0)+IF(I60&gt;K60,1,0)+IF(L60&gt;N60,1,0)</f>
        <v>0</v>
      </c>
      <c r="R60" s="20">
        <f>IF(H60&gt;F60,1,0)+IF(K60&gt;I60,1,0)+IF(N60&gt;L60,1,0)</f>
        <v>2</v>
      </c>
      <c r="S60" s="19">
        <f>IF(Q60&gt;R60,1,0)</f>
        <v>0</v>
      </c>
      <c r="T60" s="20">
        <f>IF(R60&gt;Q60,1,0)</f>
        <v>1</v>
      </c>
    </row>
    <row r="61" spans="1:20" ht="15">
      <c r="A61" s="40"/>
      <c r="B61" s="40"/>
      <c r="C61" s="21" t="s">
        <v>44</v>
      </c>
      <c r="D61" s="141" t="s">
        <v>148</v>
      </c>
      <c r="E61" s="141" t="s">
        <v>138</v>
      </c>
      <c r="F61" s="138">
        <v>16</v>
      </c>
      <c r="G61" s="138" t="s">
        <v>37</v>
      </c>
      <c r="H61" s="140">
        <v>21</v>
      </c>
      <c r="I61" s="138">
        <v>16</v>
      </c>
      <c r="J61" s="138" t="s">
        <v>37</v>
      </c>
      <c r="K61" s="140">
        <v>21</v>
      </c>
      <c r="L61" s="138"/>
      <c r="M61" s="138" t="s">
        <v>37</v>
      </c>
      <c r="N61" s="140"/>
      <c r="O61" s="17">
        <f>F61+I61+L61</f>
        <v>32</v>
      </c>
      <c r="P61" s="18">
        <f>H61+K61+N61</f>
        <v>42</v>
      </c>
      <c r="Q61" s="19">
        <f>IF(F61&gt;H61,1,0)+IF(I61&gt;K61,1,0)+IF(L61&gt;N61,1,0)</f>
        <v>0</v>
      </c>
      <c r="R61" s="20">
        <f>IF(H61&gt;F61,1,0)+IF(K61&gt;I61,1,0)+IF(N61&gt;L61,1,0)</f>
        <v>2</v>
      </c>
      <c r="S61" s="19">
        <f>IF(Q61&gt;R61,1,0)</f>
        <v>0</v>
      </c>
      <c r="T61" s="20">
        <f>IF(R61&gt;Q61,1,0)</f>
        <v>1</v>
      </c>
    </row>
    <row r="62" spans="1:20" ht="15">
      <c r="A62" s="40"/>
      <c r="B62" s="40"/>
      <c r="C62" s="21" t="s">
        <v>45</v>
      </c>
      <c r="D62" s="141" t="s">
        <v>149</v>
      </c>
      <c r="E62" s="137" t="s">
        <v>163</v>
      </c>
      <c r="F62" s="138">
        <v>21</v>
      </c>
      <c r="G62" s="138" t="s">
        <v>37</v>
      </c>
      <c r="H62" s="140">
        <v>16</v>
      </c>
      <c r="I62" s="138">
        <v>21</v>
      </c>
      <c r="J62" s="138" t="s">
        <v>37</v>
      </c>
      <c r="K62" s="140">
        <v>11</v>
      </c>
      <c r="L62" s="138"/>
      <c r="M62" s="138" t="s">
        <v>37</v>
      </c>
      <c r="N62" s="140"/>
      <c r="O62" s="17">
        <f>F62+I62+L62</f>
        <v>42</v>
      </c>
      <c r="P62" s="18">
        <f>H62+K62+N62</f>
        <v>27</v>
      </c>
      <c r="Q62" s="19">
        <f>IF(F62&gt;H62,1,0)+IF(I62&gt;K62,1,0)+IF(L62&gt;N62,1,0)</f>
        <v>2</v>
      </c>
      <c r="R62" s="20">
        <f>IF(H62&gt;F62,1,0)+IF(K62&gt;I62,1,0)+IF(N62&gt;L62,1,0)</f>
        <v>0</v>
      </c>
      <c r="S62" s="19">
        <f>IF(Q62&gt;R62,1,0)</f>
        <v>1</v>
      </c>
      <c r="T62" s="20">
        <f>IF(R62&gt;Q62,1,0)</f>
        <v>0</v>
      </c>
    </row>
    <row r="63" spans="1:20" ht="15">
      <c r="A63" s="40"/>
      <c r="B63" s="40"/>
      <c r="C63" s="21" t="s">
        <v>46</v>
      </c>
      <c r="D63" s="141" t="s">
        <v>150</v>
      </c>
      <c r="E63" s="141" t="s">
        <v>140</v>
      </c>
      <c r="F63" s="138">
        <v>8</v>
      </c>
      <c r="G63" s="138" t="s">
        <v>37</v>
      </c>
      <c r="H63" s="140">
        <v>21</v>
      </c>
      <c r="I63" s="138">
        <v>21</v>
      </c>
      <c r="J63" s="138" t="s">
        <v>37</v>
      </c>
      <c r="K63" s="140">
        <v>17</v>
      </c>
      <c r="L63" s="138">
        <v>18</v>
      </c>
      <c r="M63" s="138" t="s">
        <v>37</v>
      </c>
      <c r="N63" s="140">
        <v>21</v>
      </c>
      <c r="O63" s="17">
        <f>F63+I63+L63</f>
        <v>47</v>
      </c>
      <c r="P63" s="18">
        <f>H63+K63+N63</f>
        <v>59</v>
      </c>
      <c r="Q63" s="19">
        <f>IF(F63&gt;H63,1,0)+IF(I63&gt;K63,1,0)+IF(L63&gt;N63,1,0)</f>
        <v>1</v>
      </c>
      <c r="R63" s="20">
        <f>IF(H63&gt;F63,1,0)+IF(K63&gt;I63,1,0)+IF(N63&gt;L63,1,0)</f>
        <v>2</v>
      </c>
      <c r="S63" s="19">
        <f>IF(Q63&gt;R63,1,0)</f>
        <v>0</v>
      </c>
      <c r="T63" s="20">
        <f>IF(R63&gt;Q63,1,0)</f>
        <v>1</v>
      </c>
    </row>
    <row r="64" spans="1:20" ht="15.75" thickBot="1">
      <c r="A64" s="40"/>
      <c r="B64" s="40"/>
      <c r="C64" s="35" t="s">
        <v>36</v>
      </c>
      <c r="D64" s="142" t="s">
        <v>165</v>
      </c>
      <c r="E64" s="142" t="s">
        <v>164</v>
      </c>
      <c r="F64" s="143">
        <v>12</v>
      </c>
      <c r="G64" s="143" t="s">
        <v>37</v>
      </c>
      <c r="H64" s="144">
        <v>21</v>
      </c>
      <c r="I64" s="143">
        <v>6</v>
      </c>
      <c r="J64" s="143" t="s">
        <v>37</v>
      </c>
      <c r="K64" s="144">
        <v>21</v>
      </c>
      <c r="L64" s="143"/>
      <c r="M64" s="143" t="s">
        <v>37</v>
      </c>
      <c r="N64" s="144"/>
      <c r="O64" s="22">
        <f>F64+I64+L64</f>
        <v>18</v>
      </c>
      <c r="P64" s="23">
        <f>H64+K64+N64</f>
        <v>42</v>
      </c>
      <c r="Q64" s="24">
        <f>IF(F64&gt;H64,1,0)+IF(I64&gt;K64,1,0)+IF(L64&gt;N64,1,0)</f>
        <v>0</v>
      </c>
      <c r="R64" s="25">
        <f>IF(H64&gt;F64,1,0)+IF(K64&gt;I64,1,0)+IF(N64&gt;L64,1,0)</f>
        <v>2</v>
      </c>
      <c r="S64" s="24">
        <f>IF(Q64&gt;R64,1,0)</f>
        <v>0</v>
      </c>
      <c r="T64" s="25">
        <f>IF(R64&gt;Q64,1,0)</f>
        <v>1</v>
      </c>
    </row>
    <row r="65" spans="1:20" ht="15.75" thickTop="1">
      <c r="A65" s="42"/>
      <c r="B65" s="42"/>
      <c r="C65" s="26" t="s">
        <v>38</v>
      </c>
      <c r="D65" s="145">
        <f>IF(S65+T65=0,0,IF(S65=T65,2,IF(S65&gt;T65,3,1)))</f>
        <v>1</v>
      </c>
      <c r="E65" s="145">
        <f>IF(S65+T65=0,0,IF(S65=T65,2,IF(T65&gt;S65,3,1)))</f>
        <v>3</v>
      </c>
      <c r="F65" s="146"/>
      <c r="G65" s="147"/>
      <c r="H65" s="147"/>
      <c r="I65" s="147"/>
      <c r="J65" s="147"/>
      <c r="K65" s="147"/>
      <c r="L65" s="147"/>
      <c r="M65" s="147"/>
      <c r="N65" s="148"/>
      <c r="O65" s="27">
        <f t="shared" ref="O65:T65" si="5">SUM(O60:O64)</f>
        <v>152</v>
      </c>
      <c r="P65" s="28">
        <f t="shared" si="5"/>
        <v>212</v>
      </c>
      <c r="Q65" s="28">
        <f t="shared" si="5"/>
        <v>3</v>
      </c>
      <c r="R65" s="28">
        <f t="shared" si="5"/>
        <v>8</v>
      </c>
      <c r="S65" s="28">
        <f t="shared" si="5"/>
        <v>1</v>
      </c>
      <c r="T65" s="28">
        <f t="shared" si="5"/>
        <v>4</v>
      </c>
    </row>
    <row r="66" spans="1:20" ht="15">
      <c r="A66" s="43"/>
      <c r="B66" s="43"/>
      <c r="C66" s="34" t="s">
        <v>47</v>
      </c>
      <c r="D66" s="497" t="str">
        <f>IF(D65+E65=0,0,IF(D65=E65,E58,IF(D65&gt;E65,D59,E59)))</f>
        <v>SKB Český Krumlov "B"</v>
      </c>
      <c r="E66" s="498"/>
      <c r="F66" s="149"/>
      <c r="G66" s="149"/>
      <c r="H66" s="149"/>
      <c r="I66" s="149"/>
      <c r="J66" s="149"/>
      <c r="K66" s="149"/>
      <c r="L66" s="149"/>
      <c r="M66" s="149"/>
      <c r="N66" s="149"/>
      <c r="O66" s="31"/>
      <c r="P66" s="32"/>
      <c r="Q66" s="32"/>
      <c r="R66" s="32"/>
      <c r="S66" s="32"/>
      <c r="T66" s="32"/>
    </row>
    <row r="67" spans="1:20" ht="15">
      <c r="A67" s="43"/>
      <c r="B67" s="43"/>
      <c r="C67" s="30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31"/>
      <c r="P67" s="32"/>
      <c r="Q67" s="32"/>
      <c r="R67" s="32"/>
      <c r="S67" s="32"/>
      <c r="T67" s="32"/>
    </row>
    <row r="68" spans="1:20" ht="15">
      <c r="A68" s="41"/>
      <c r="B68" s="41"/>
      <c r="C68" s="13"/>
      <c r="D68" s="130"/>
      <c r="E68" s="131" t="s">
        <v>48</v>
      </c>
      <c r="F68" s="499" t="s">
        <v>31</v>
      </c>
      <c r="G68" s="500"/>
      <c r="H68" s="500"/>
      <c r="I68" s="500"/>
      <c r="J68" s="500"/>
      <c r="K68" s="500"/>
      <c r="L68" s="500"/>
      <c r="M68" s="500"/>
      <c r="N68" s="501"/>
      <c r="O68" s="502" t="s">
        <v>32</v>
      </c>
      <c r="P68" s="503"/>
      <c r="Q68" s="502" t="s">
        <v>33</v>
      </c>
      <c r="R68" s="503"/>
      <c r="S68" s="502" t="s">
        <v>34</v>
      </c>
      <c r="T68" s="503"/>
    </row>
    <row r="69" spans="1:20" ht="15.75" thickBot="1">
      <c r="A69" s="40">
        <v>1</v>
      </c>
      <c r="B69" s="40">
        <v>8</v>
      </c>
      <c r="C69" s="14" t="s">
        <v>35</v>
      </c>
      <c r="D69" s="132" t="str">
        <f>VLOOKUP(A69,Systém!$P$5:$Q$14,2,FALSE)</f>
        <v>SKB Český Krumlov "A"</v>
      </c>
      <c r="E69" s="132" t="str">
        <f>VLOOKUP(B69,Systém!$P$5:$Q$14,2,FALSE)</f>
        <v>Sokol České Budějovice "B"</v>
      </c>
      <c r="F69" s="133">
        <v>1</v>
      </c>
      <c r="G69" s="134"/>
      <c r="H69" s="134"/>
      <c r="I69" s="134">
        <v>2</v>
      </c>
      <c r="J69" s="134"/>
      <c r="K69" s="134"/>
      <c r="L69" s="134">
        <v>3</v>
      </c>
      <c r="M69" s="135"/>
      <c r="N69" s="136"/>
      <c r="O69" s="504"/>
      <c r="P69" s="505"/>
      <c r="Q69" s="504"/>
      <c r="R69" s="505"/>
      <c r="S69" s="504"/>
      <c r="T69" s="505"/>
    </row>
    <row r="70" spans="1:20" ht="15.75" thickTop="1">
      <c r="A70" s="40"/>
      <c r="B70" s="40"/>
      <c r="C70" s="16" t="s">
        <v>43</v>
      </c>
      <c r="D70" s="137" t="s">
        <v>132</v>
      </c>
      <c r="E70" s="137" t="s">
        <v>157</v>
      </c>
      <c r="F70" s="138">
        <v>21</v>
      </c>
      <c r="G70" s="139" t="s">
        <v>37</v>
      </c>
      <c r="H70" s="140">
        <v>6</v>
      </c>
      <c r="I70" s="138">
        <v>21</v>
      </c>
      <c r="J70" s="139" t="s">
        <v>37</v>
      </c>
      <c r="K70" s="140">
        <v>7</v>
      </c>
      <c r="L70" s="138"/>
      <c r="M70" s="139" t="s">
        <v>37</v>
      </c>
      <c r="N70" s="140"/>
      <c r="O70" s="17">
        <f>F70+I70+L70</f>
        <v>42</v>
      </c>
      <c r="P70" s="18">
        <f>H70+K70+N70</f>
        <v>13</v>
      </c>
      <c r="Q70" s="19">
        <f>IF(F70&gt;H70,1,0)+IF(I70&gt;K70,1,0)+IF(L70&gt;N70,1,0)</f>
        <v>2</v>
      </c>
      <c r="R70" s="20">
        <f>IF(H70&gt;F70,1,0)+IF(K70&gt;I70,1,0)+IF(N70&gt;L70,1,0)</f>
        <v>0</v>
      </c>
      <c r="S70" s="19">
        <f>IF(Q70&gt;R70,1,0)</f>
        <v>1</v>
      </c>
      <c r="T70" s="20">
        <f>IF(R70&gt;Q70,1,0)</f>
        <v>0</v>
      </c>
    </row>
    <row r="71" spans="1:20" ht="15">
      <c r="A71" s="40"/>
      <c r="B71" s="40"/>
      <c r="C71" s="21" t="s">
        <v>44</v>
      </c>
      <c r="D71" s="141" t="s">
        <v>133</v>
      </c>
      <c r="E71" s="141" t="s">
        <v>158</v>
      </c>
      <c r="F71" s="138">
        <v>9</v>
      </c>
      <c r="G71" s="138" t="s">
        <v>37</v>
      </c>
      <c r="H71" s="140">
        <v>21</v>
      </c>
      <c r="I71" s="138">
        <v>8</v>
      </c>
      <c r="J71" s="138" t="s">
        <v>37</v>
      </c>
      <c r="K71" s="140">
        <v>21</v>
      </c>
      <c r="L71" s="138"/>
      <c r="M71" s="138" t="s">
        <v>37</v>
      </c>
      <c r="N71" s="140"/>
      <c r="O71" s="17">
        <f>F71+I71+L71</f>
        <v>17</v>
      </c>
      <c r="P71" s="18">
        <f>H71+K71+N71</f>
        <v>42</v>
      </c>
      <c r="Q71" s="19">
        <f>IF(F71&gt;H71,1,0)+IF(I71&gt;K71,1,0)+IF(L71&gt;N71,1,0)</f>
        <v>0</v>
      </c>
      <c r="R71" s="20">
        <f>IF(H71&gt;F71,1,0)+IF(K71&gt;I71,1,0)+IF(N71&gt;L71,1,0)</f>
        <v>2</v>
      </c>
      <c r="S71" s="19">
        <f>IF(Q71&gt;R71,1,0)</f>
        <v>0</v>
      </c>
      <c r="T71" s="20">
        <f>IF(R71&gt;Q71,1,0)</f>
        <v>1</v>
      </c>
    </row>
    <row r="72" spans="1:20" ht="15">
      <c r="A72" s="40"/>
      <c r="B72" s="40"/>
      <c r="C72" s="21" t="s">
        <v>45</v>
      </c>
      <c r="D72" s="141" t="s">
        <v>134</v>
      </c>
      <c r="E72" s="137" t="s">
        <v>159</v>
      </c>
      <c r="F72" s="138">
        <v>9</v>
      </c>
      <c r="G72" s="138" t="s">
        <v>37</v>
      </c>
      <c r="H72" s="140">
        <v>21</v>
      </c>
      <c r="I72" s="138">
        <v>13</v>
      </c>
      <c r="J72" s="138" t="s">
        <v>37</v>
      </c>
      <c r="K72" s="140">
        <v>21</v>
      </c>
      <c r="L72" s="138"/>
      <c r="M72" s="138" t="s">
        <v>37</v>
      </c>
      <c r="N72" s="140"/>
      <c r="O72" s="17">
        <f>F72+I72+L72</f>
        <v>22</v>
      </c>
      <c r="P72" s="18">
        <f>H72+K72+N72</f>
        <v>42</v>
      </c>
      <c r="Q72" s="19">
        <f>IF(F72&gt;H72,1,0)+IF(I72&gt;K72,1,0)+IF(L72&gt;N72,1,0)</f>
        <v>0</v>
      </c>
      <c r="R72" s="20">
        <f>IF(H72&gt;F72,1,0)+IF(K72&gt;I72,1,0)+IF(N72&gt;L72,1,0)</f>
        <v>2</v>
      </c>
      <c r="S72" s="19">
        <f>IF(Q72&gt;R72,1,0)</f>
        <v>0</v>
      </c>
      <c r="T72" s="20">
        <f>IF(R72&gt;Q72,1,0)</f>
        <v>1</v>
      </c>
    </row>
    <row r="73" spans="1:20" ht="15">
      <c r="A73" s="40"/>
      <c r="B73" s="40"/>
      <c r="C73" s="21" t="s">
        <v>46</v>
      </c>
      <c r="D73" s="141" t="s">
        <v>135</v>
      </c>
      <c r="E73" s="141" t="s">
        <v>160</v>
      </c>
      <c r="F73" s="138">
        <v>21</v>
      </c>
      <c r="G73" s="138" t="s">
        <v>37</v>
      </c>
      <c r="H73" s="140">
        <v>19</v>
      </c>
      <c r="I73" s="138">
        <v>21</v>
      </c>
      <c r="J73" s="138" t="s">
        <v>37</v>
      </c>
      <c r="K73" s="140">
        <v>15</v>
      </c>
      <c r="L73" s="138"/>
      <c r="M73" s="138" t="s">
        <v>37</v>
      </c>
      <c r="N73" s="140"/>
      <c r="O73" s="17">
        <f>F73+I73+L73</f>
        <v>42</v>
      </c>
      <c r="P73" s="18">
        <f>H73+K73+N73</f>
        <v>34</v>
      </c>
      <c r="Q73" s="19">
        <f>IF(F73&gt;H73,1,0)+IF(I73&gt;K73,1,0)+IF(L73&gt;N73,1,0)</f>
        <v>2</v>
      </c>
      <c r="R73" s="20">
        <f>IF(H73&gt;F73,1,0)+IF(K73&gt;I73,1,0)+IF(N73&gt;L73,1,0)</f>
        <v>0</v>
      </c>
      <c r="S73" s="19">
        <f>IF(Q73&gt;R73,1,0)</f>
        <v>1</v>
      </c>
      <c r="T73" s="20">
        <f>IF(R73&gt;Q73,1,0)</f>
        <v>0</v>
      </c>
    </row>
    <row r="74" spans="1:20" ht="15.75" thickBot="1">
      <c r="A74" s="40"/>
      <c r="B74" s="40"/>
      <c r="C74" s="35" t="s">
        <v>36</v>
      </c>
      <c r="D74" s="142" t="s">
        <v>166</v>
      </c>
      <c r="E74" s="142" t="s">
        <v>167</v>
      </c>
      <c r="F74" s="143">
        <v>21</v>
      </c>
      <c r="G74" s="143" t="s">
        <v>37</v>
      </c>
      <c r="H74" s="144">
        <v>16</v>
      </c>
      <c r="I74" s="143">
        <v>13</v>
      </c>
      <c r="J74" s="143" t="s">
        <v>37</v>
      </c>
      <c r="K74" s="144">
        <v>21</v>
      </c>
      <c r="L74" s="143">
        <v>17</v>
      </c>
      <c r="M74" s="143" t="s">
        <v>37</v>
      </c>
      <c r="N74" s="144">
        <v>21</v>
      </c>
      <c r="O74" s="22">
        <f>F74+I74+L74</f>
        <v>51</v>
      </c>
      <c r="P74" s="23">
        <f>H74+K74+N74</f>
        <v>58</v>
      </c>
      <c r="Q74" s="24">
        <f>IF(F74&gt;H74,1,0)+IF(I74&gt;K74,1,0)+IF(L74&gt;N74,1,0)</f>
        <v>1</v>
      </c>
      <c r="R74" s="25">
        <f>IF(H74&gt;F74,1,0)+IF(K74&gt;I74,1,0)+IF(N74&gt;L74,1,0)</f>
        <v>2</v>
      </c>
      <c r="S74" s="24">
        <f>IF(Q74&gt;R74,1,0)</f>
        <v>0</v>
      </c>
      <c r="T74" s="25">
        <f>IF(R74&gt;Q74,1,0)</f>
        <v>1</v>
      </c>
    </row>
    <row r="75" spans="1:20" ht="15.75" thickTop="1">
      <c r="A75" s="42"/>
      <c r="B75" s="42"/>
      <c r="C75" s="26" t="s">
        <v>38</v>
      </c>
      <c r="D75" s="145">
        <f>IF(S75+T75=0,0,IF(S75=T75,2,IF(S75&gt;T75,3,1)))</f>
        <v>1</v>
      </c>
      <c r="E75" s="145">
        <f>IF(S75+T75=0,0,IF(S75=T75,2,IF(T75&gt;S75,3,1)))</f>
        <v>3</v>
      </c>
      <c r="F75" s="146"/>
      <c r="G75" s="147"/>
      <c r="H75" s="147"/>
      <c r="I75" s="147"/>
      <c r="J75" s="147"/>
      <c r="K75" s="147"/>
      <c r="L75" s="147"/>
      <c r="M75" s="147"/>
      <c r="N75" s="148"/>
      <c r="O75" s="27">
        <f t="shared" ref="O75:T75" si="6">SUM(O70:O74)</f>
        <v>174</v>
      </c>
      <c r="P75" s="28">
        <f t="shared" si="6"/>
        <v>189</v>
      </c>
      <c r="Q75" s="28">
        <f t="shared" si="6"/>
        <v>5</v>
      </c>
      <c r="R75" s="28">
        <f t="shared" si="6"/>
        <v>6</v>
      </c>
      <c r="S75" s="28">
        <f t="shared" si="6"/>
        <v>2</v>
      </c>
      <c r="T75" s="28">
        <f t="shared" si="6"/>
        <v>3</v>
      </c>
    </row>
    <row r="76" spans="1:20" ht="15">
      <c r="A76" s="43"/>
      <c r="B76" s="43"/>
      <c r="C76" s="34" t="s">
        <v>47</v>
      </c>
      <c r="D76" s="497" t="str">
        <f>IF(D75+E75=0,0,IF(D75=E75,E68,IF(D75&gt;E75,D69,E69)))</f>
        <v>Sokol České Budějovice "B"</v>
      </c>
      <c r="E76" s="498"/>
      <c r="F76" s="149"/>
      <c r="G76" s="149"/>
      <c r="H76" s="149"/>
      <c r="I76" s="149"/>
      <c r="J76" s="149"/>
      <c r="K76" s="149"/>
      <c r="L76" s="149"/>
      <c r="M76" s="149"/>
      <c r="N76" s="149"/>
      <c r="O76" s="31"/>
      <c r="P76" s="32"/>
      <c r="Q76" s="32"/>
      <c r="R76" s="32"/>
      <c r="S76" s="32"/>
      <c r="T76" s="32"/>
    </row>
    <row r="77" spans="1:20">
      <c r="A77" s="44"/>
      <c r="B77" s="44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</row>
    <row r="78" spans="1:20" ht="15">
      <c r="A78" s="41"/>
      <c r="B78" s="41"/>
      <c r="C78" s="13"/>
      <c r="D78" s="130"/>
      <c r="E78" s="131" t="s">
        <v>48</v>
      </c>
      <c r="F78" s="499" t="s">
        <v>31</v>
      </c>
      <c r="G78" s="500"/>
      <c r="H78" s="500"/>
      <c r="I78" s="500"/>
      <c r="J78" s="500"/>
      <c r="K78" s="500"/>
      <c r="L78" s="500"/>
      <c r="M78" s="500"/>
      <c r="N78" s="501"/>
      <c r="O78" s="502" t="s">
        <v>32</v>
      </c>
      <c r="P78" s="503"/>
      <c r="Q78" s="502" t="s">
        <v>33</v>
      </c>
      <c r="R78" s="503"/>
      <c r="S78" s="502" t="s">
        <v>34</v>
      </c>
      <c r="T78" s="503"/>
    </row>
    <row r="79" spans="1:20" ht="15.75" thickBot="1">
      <c r="A79" s="40">
        <v>2</v>
      </c>
      <c r="B79" s="40">
        <v>7</v>
      </c>
      <c r="C79" s="14" t="s">
        <v>35</v>
      </c>
      <c r="D79" s="132" t="str">
        <f>VLOOKUP(A79,Systém!$P$5:$Q$14,2,FALSE)</f>
        <v>SKB Český Krumlov "C"</v>
      </c>
      <c r="E79" s="132" t="str">
        <f>VLOOKUP(B79,Systém!$P$5:$Q$14,2,FALSE)</f>
        <v>Sokol Křemže</v>
      </c>
      <c r="F79" s="133">
        <v>1</v>
      </c>
      <c r="G79" s="134"/>
      <c r="H79" s="134"/>
      <c r="I79" s="134">
        <v>2</v>
      </c>
      <c r="J79" s="134"/>
      <c r="K79" s="134"/>
      <c r="L79" s="134">
        <v>3</v>
      </c>
      <c r="M79" s="135"/>
      <c r="N79" s="136"/>
      <c r="O79" s="504"/>
      <c r="P79" s="505"/>
      <c r="Q79" s="504"/>
      <c r="R79" s="505"/>
      <c r="S79" s="504"/>
      <c r="T79" s="505"/>
    </row>
    <row r="80" spans="1:20" ht="15.75" thickTop="1">
      <c r="A80" s="40"/>
      <c r="B80" s="40"/>
      <c r="C80" s="16" t="s">
        <v>43</v>
      </c>
      <c r="D80" s="137" t="s">
        <v>144</v>
      </c>
      <c r="E80" s="137" t="s">
        <v>168</v>
      </c>
      <c r="F80" s="138">
        <v>11</v>
      </c>
      <c r="G80" s="139" t="s">
        <v>37</v>
      </c>
      <c r="H80" s="140">
        <v>21</v>
      </c>
      <c r="I80" s="138">
        <v>21</v>
      </c>
      <c r="J80" s="139" t="s">
        <v>37</v>
      </c>
      <c r="K80" s="140">
        <v>18</v>
      </c>
      <c r="L80" s="138">
        <v>15</v>
      </c>
      <c r="M80" s="139" t="s">
        <v>37</v>
      </c>
      <c r="N80" s="140">
        <v>21</v>
      </c>
      <c r="O80" s="17">
        <f>F80+I80+L80</f>
        <v>47</v>
      </c>
      <c r="P80" s="18">
        <f>H80+K80+N80</f>
        <v>60</v>
      </c>
      <c r="Q80" s="19">
        <f>IF(F80&gt;H80,1,0)+IF(I80&gt;K80,1,0)+IF(L80&gt;N80,1,0)</f>
        <v>1</v>
      </c>
      <c r="R80" s="20">
        <f>IF(H80&gt;F80,1,0)+IF(K80&gt;I80,1,0)+IF(N80&gt;L80,1,0)</f>
        <v>2</v>
      </c>
      <c r="S80" s="19">
        <f>IF(Q80&gt;R80,1,0)</f>
        <v>0</v>
      </c>
      <c r="T80" s="20">
        <f>IF(R80&gt;Q80,1,0)</f>
        <v>1</v>
      </c>
    </row>
    <row r="81" spans="1:20" ht="15">
      <c r="A81" s="40"/>
      <c r="B81" s="40"/>
      <c r="C81" s="21" t="s">
        <v>44</v>
      </c>
      <c r="D81" s="141" t="s">
        <v>143</v>
      </c>
      <c r="E81" s="141" t="s">
        <v>169</v>
      </c>
      <c r="F81" s="138">
        <v>21</v>
      </c>
      <c r="G81" s="138" t="s">
        <v>37</v>
      </c>
      <c r="H81" s="140">
        <v>10</v>
      </c>
      <c r="I81" s="138">
        <v>21</v>
      </c>
      <c r="J81" s="138" t="s">
        <v>37</v>
      </c>
      <c r="K81" s="140">
        <v>11</v>
      </c>
      <c r="L81" s="138"/>
      <c r="M81" s="138" t="s">
        <v>37</v>
      </c>
      <c r="N81" s="140"/>
      <c r="O81" s="17">
        <f>F81+I81+L81</f>
        <v>42</v>
      </c>
      <c r="P81" s="18">
        <f>H81+K81+N81</f>
        <v>21</v>
      </c>
      <c r="Q81" s="19">
        <f>IF(F81&gt;H81,1,0)+IF(I81&gt;K81,1,0)+IF(L81&gt;N81,1,0)</f>
        <v>2</v>
      </c>
      <c r="R81" s="20">
        <f>IF(H81&gt;F81,1,0)+IF(K81&gt;I81,1,0)+IF(N81&gt;L81,1,0)</f>
        <v>0</v>
      </c>
      <c r="S81" s="19">
        <f>IF(Q81&gt;R81,1,0)</f>
        <v>1</v>
      </c>
      <c r="T81" s="20">
        <f>IF(R81&gt;Q81,1,0)</f>
        <v>0</v>
      </c>
    </row>
    <row r="82" spans="1:20" ht="15">
      <c r="A82" s="40"/>
      <c r="B82" s="40"/>
      <c r="C82" s="21" t="s">
        <v>45</v>
      </c>
      <c r="D82" s="141" t="s">
        <v>173</v>
      </c>
      <c r="E82" s="137" t="s">
        <v>170</v>
      </c>
      <c r="F82" s="138">
        <v>18</v>
      </c>
      <c r="G82" s="138" t="s">
        <v>37</v>
      </c>
      <c r="H82" s="140">
        <v>21</v>
      </c>
      <c r="I82" s="138">
        <v>17</v>
      </c>
      <c r="J82" s="138" t="s">
        <v>37</v>
      </c>
      <c r="K82" s="140">
        <v>21</v>
      </c>
      <c r="L82" s="138"/>
      <c r="M82" s="138" t="s">
        <v>37</v>
      </c>
      <c r="N82" s="140"/>
      <c r="O82" s="17">
        <f>F82+I82+L82</f>
        <v>35</v>
      </c>
      <c r="P82" s="18">
        <f>H82+K82+N82</f>
        <v>42</v>
      </c>
      <c r="Q82" s="19">
        <f>IF(F82&gt;H82,1,0)+IF(I82&gt;K82,1,0)+IF(L82&gt;N82,1,0)</f>
        <v>0</v>
      </c>
      <c r="R82" s="20">
        <f>IF(H82&gt;F82,1,0)+IF(K82&gt;I82,1,0)+IF(N82&gt;L82,1,0)</f>
        <v>2</v>
      </c>
      <c r="S82" s="19">
        <f>IF(Q82&gt;R82,1,0)</f>
        <v>0</v>
      </c>
      <c r="T82" s="20">
        <f>IF(R82&gt;Q82,1,0)</f>
        <v>1</v>
      </c>
    </row>
    <row r="83" spans="1:20" ht="15">
      <c r="A83" s="40"/>
      <c r="B83" s="40"/>
      <c r="C83" s="21" t="s">
        <v>46</v>
      </c>
      <c r="D83" s="141" t="s">
        <v>145</v>
      </c>
      <c r="E83" s="141" t="s">
        <v>171</v>
      </c>
      <c r="F83" s="138">
        <v>21</v>
      </c>
      <c r="G83" s="138" t="s">
        <v>37</v>
      </c>
      <c r="H83" s="140">
        <v>9</v>
      </c>
      <c r="I83" s="138">
        <v>21</v>
      </c>
      <c r="J83" s="138" t="s">
        <v>37</v>
      </c>
      <c r="K83" s="140">
        <v>14</v>
      </c>
      <c r="L83" s="138"/>
      <c r="M83" s="138" t="s">
        <v>37</v>
      </c>
      <c r="N83" s="140"/>
      <c r="O83" s="17">
        <f>F83+I83+L83</f>
        <v>42</v>
      </c>
      <c r="P83" s="18">
        <f>H83+K83+N83</f>
        <v>23</v>
      </c>
      <c r="Q83" s="19">
        <f>IF(F83&gt;H83,1,0)+IF(I83&gt;K83,1,0)+IF(L83&gt;N83,1,0)</f>
        <v>2</v>
      </c>
      <c r="R83" s="20">
        <f>IF(H83&gt;F83,1,0)+IF(K83&gt;I83,1,0)+IF(N83&gt;L83,1,0)</f>
        <v>0</v>
      </c>
      <c r="S83" s="19">
        <f>IF(Q83&gt;R83,1,0)</f>
        <v>1</v>
      </c>
      <c r="T83" s="20">
        <f>IF(R83&gt;Q83,1,0)</f>
        <v>0</v>
      </c>
    </row>
    <row r="84" spans="1:20" ht="15.75" thickBot="1">
      <c r="A84" s="40"/>
      <c r="B84" s="40"/>
      <c r="C84" s="35" t="s">
        <v>36</v>
      </c>
      <c r="D84" s="142" t="s">
        <v>174</v>
      </c>
      <c r="E84" s="142" t="s">
        <v>172</v>
      </c>
      <c r="F84" s="143">
        <v>12</v>
      </c>
      <c r="G84" s="143" t="s">
        <v>37</v>
      </c>
      <c r="H84" s="144">
        <v>21</v>
      </c>
      <c r="I84" s="143">
        <v>11</v>
      </c>
      <c r="J84" s="143" t="s">
        <v>37</v>
      </c>
      <c r="K84" s="144">
        <v>21</v>
      </c>
      <c r="L84" s="143"/>
      <c r="M84" s="143" t="s">
        <v>37</v>
      </c>
      <c r="N84" s="144"/>
      <c r="O84" s="22">
        <f>F84+I84+L84</f>
        <v>23</v>
      </c>
      <c r="P84" s="23">
        <f>H84+K84+N84</f>
        <v>42</v>
      </c>
      <c r="Q84" s="24">
        <f>IF(F84&gt;H84,1,0)+IF(I84&gt;K84,1,0)+IF(L84&gt;N84,1,0)</f>
        <v>0</v>
      </c>
      <c r="R84" s="25">
        <f>IF(H84&gt;F84,1,0)+IF(K84&gt;I84,1,0)+IF(N84&gt;L84,1,0)</f>
        <v>2</v>
      </c>
      <c r="S84" s="24">
        <f>IF(Q84&gt;R84,1,0)</f>
        <v>0</v>
      </c>
      <c r="T84" s="25">
        <f>IF(R84&gt;Q84,1,0)</f>
        <v>1</v>
      </c>
    </row>
    <row r="85" spans="1:20" ht="15.75" thickTop="1">
      <c r="A85" s="42"/>
      <c r="B85" s="42"/>
      <c r="C85" s="26" t="s">
        <v>38</v>
      </c>
      <c r="D85" s="145">
        <f>IF(S85+T85=0,0,IF(S85=T85,2,IF(S85&gt;T85,3,1)))</f>
        <v>1</v>
      </c>
      <c r="E85" s="145">
        <f>IF(S85+T85=0,0,IF(S85=T85,2,IF(T85&gt;S85,3,1)))</f>
        <v>3</v>
      </c>
      <c r="F85" s="146"/>
      <c r="G85" s="147"/>
      <c r="H85" s="147"/>
      <c r="I85" s="147"/>
      <c r="J85" s="147"/>
      <c r="K85" s="147"/>
      <c r="L85" s="147"/>
      <c r="M85" s="147"/>
      <c r="N85" s="148"/>
      <c r="O85" s="27">
        <f t="shared" ref="O85:T85" si="7">SUM(O80:O84)</f>
        <v>189</v>
      </c>
      <c r="P85" s="28">
        <f t="shared" si="7"/>
        <v>188</v>
      </c>
      <c r="Q85" s="28">
        <f t="shared" si="7"/>
        <v>5</v>
      </c>
      <c r="R85" s="28">
        <f t="shared" si="7"/>
        <v>6</v>
      </c>
      <c r="S85" s="28">
        <f t="shared" si="7"/>
        <v>2</v>
      </c>
      <c r="T85" s="28">
        <f t="shared" si="7"/>
        <v>3</v>
      </c>
    </row>
    <row r="86" spans="1:20" ht="15">
      <c r="A86" s="43"/>
      <c r="B86" s="43"/>
      <c r="C86" s="34" t="s">
        <v>47</v>
      </c>
      <c r="D86" s="497" t="str">
        <f>IF(D85+E85=0,0,IF(D85=E85,E78,IF(D85&gt;E85,D79,E79)))</f>
        <v>Sokol Křemže</v>
      </c>
      <c r="E86" s="498"/>
      <c r="F86" s="149"/>
      <c r="G86" s="149"/>
      <c r="H86" s="149"/>
      <c r="I86" s="149"/>
      <c r="J86" s="149"/>
      <c r="K86" s="149"/>
      <c r="L86" s="149"/>
      <c r="M86" s="149"/>
      <c r="N86" s="149"/>
      <c r="O86" s="31"/>
      <c r="P86" s="32"/>
      <c r="Q86" s="32"/>
      <c r="R86" s="32"/>
      <c r="S86" s="32"/>
      <c r="T86" s="32"/>
    </row>
    <row r="87" spans="1:20">
      <c r="A87" s="44"/>
      <c r="B87" s="44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</row>
    <row r="88" spans="1:20" ht="15">
      <c r="A88" s="41"/>
      <c r="B88" s="41"/>
      <c r="C88" s="13"/>
      <c r="D88" s="130"/>
      <c r="E88" s="131" t="s">
        <v>48</v>
      </c>
      <c r="F88" s="499" t="s">
        <v>31</v>
      </c>
      <c r="G88" s="500"/>
      <c r="H88" s="500"/>
      <c r="I88" s="500"/>
      <c r="J88" s="500"/>
      <c r="K88" s="500"/>
      <c r="L88" s="500"/>
      <c r="M88" s="500"/>
      <c r="N88" s="501"/>
      <c r="O88" s="502" t="s">
        <v>32</v>
      </c>
      <c r="P88" s="503"/>
      <c r="Q88" s="502" t="s">
        <v>33</v>
      </c>
      <c r="R88" s="503"/>
      <c r="S88" s="502" t="s">
        <v>34</v>
      </c>
      <c r="T88" s="503"/>
    </row>
    <row r="89" spans="1:20" ht="15.75" thickBot="1">
      <c r="A89" s="40">
        <v>3</v>
      </c>
      <c r="B89" s="40">
        <v>6</v>
      </c>
      <c r="C89" s="14" t="s">
        <v>35</v>
      </c>
      <c r="D89" s="132" t="str">
        <f>VLOOKUP(A89,Systém!$P$5:$Q$14,2,FALSE)</f>
        <v>Sokol České Budějovice "A"</v>
      </c>
      <c r="E89" s="132" t="str">
        <f>VLOOKUP(B89,Systém!$P$5:$Q$14,2,FALSE)</f>
        <v>Sokol Vodňany</v>
      </c>
      <c r="F89" s="133">
        <v>1</v>
      </c>
      <c r="G89" s="134"/>
      <c r="H89" s="134"/>
      <c r="I89" s="134">
        <v>2</v>
      </c>
      <c r="J89" s="134"/>
      <c r="K89" s="134"/>
      <c r="L89" s="134">
        <v>3</v>
      </c>
      <c r="M89" s="135"/>
      <c r="N89" s="136"/>
      <c r="O89" s="504"/>
      <c r="P89" s="505"/>
      <c r="Q89" s="504"/>
      <c r="R89" s="505"/>
      <c r="S89" s="504"/>
      <c r="T89" s="505"/>
    </row>
    <row r="90" spans="1:20" ht="15.75" thickTop="1">
      <c r="A90" s="40"/>
      <c r="B90" s="40"/>
      <c r="C90" s="16" t="s">
        <v>43</v>
      </c>
      <c r="D90" s="137" t="s">
        <v>152</v>
      </c>
      <c r="E90" s="137" t="s">
        <v>127</v>
      </c>
      <c r="F90" s="138">
        <v>21</v>
      </c>
      <c r="G90" s="139" t="s">
        <v>37</v>
      </c>
      <c r="H90" s="140">
        <v>18</v>
      </c>
      <c r="I90" s="138">
        <v>21</v>
      </c>
      <c r="J90" s="139" t="s">
        <v>37</v>
      </c>
      <c r="K90" s="140">
        <v>8</v>
      </c>
      <c r="L90" s="138"/>
      <c r="M90" s="139" t="s">
        <v>37</v>
      </c>
      <c r="N90" s="140"/>
      <c r="O90" s="17">
        <f>F90+I90+L90</f>
        <v>42</v>
      </c>
      <c r="P90" s="18">
        <f>H90+K90+N90</f>
        <v>26</v>
      </c>
      <c r="Q90" s="19">
        <f>IF(F90&gt;H90,1,0)+IF(I90&gt;K90,1,0)+IF(L90&gt;N90,1,0)</f>
        <v>2</v>
      </c>
      <c r="R90" s="20">
        <f>IF(H90&gt;F90,1,0)+IF(K90&gt;I90,1,0)+IF(N90&gt;L90,1,0)</f>
        <v>0</v>
      </c>
      <c r="S90" s="19">
        <f>IF(Q90&gt;R90,1,0)</f>
        <v>1</v>
      </c>
      <c r="T90" s="20">
        <f>IF(R90&gt;Q90,1,0)</f>
        <v>0</v>
      </c>
    </row>
    <row r="91" spans="1:20" ht="15">
      <c r="A91" s="40"/>
      <c r="B91" s="40"/>
      <c r="C91" s="21" t="s">
        <v>44</v>
      </c>
      <c r="D91" s="141" t="s">
        <v>153</v>
      </c>
      <c r="E91" s="141" t="s">
        <v>128</v>
      </c>
      <c r="F91" s="138">
        <v>21</v>
      </c>
      <c r="G91" s="138" t="s">
        <v>37</v>
      </c>
      <c r="H91" s="140">
        <v>9</v>
      </c>
      <c r="I91" s="138">
        <v>21</v>
      </c>
      <c r="J91" s="138" t="s">
        <v>37</v>
      </c>
      <c r="K91" s="140">
        <v>7</v>
      </c>
      <c r="L91" s="138"/>
      <c r="M91" s="138" t="s">
        <v>37</v>
      </c>
      <c r="N91" s="140"/>
      <c r="O91" s="17">
        <f>F91+I91+L91</f>
        <v>42</v>
      </c>
      <c r="P91" s="18">
        <f>H91+K91+N91</f>
        <v>16</v>
      </c>
      <c r="Q91" s="19">
        <f>IF(F91&gt;H91,1,0)+IF(I91&gt;K91,1,0)+IF(L91&gt;N91,1,0)</f>
        <v>2</v>
      </c>
      <c r="R91" s="20">
        <f>IF(H91&gt;F91,1,0)+IF(K91&gt;I91,1,0)+IF(N91&gt;L91,1,0)</f>
        <v>0</v>
      </c>
      <c r="S91" s="19">
        <f>IF(Q91&gt;R91,1,0)</f>
        <v>1</v>
      </c>
      <c r="T91" s="20">
        <f>IF(R91&gt;Q91,1,0)</f>
        <v>0</v>
      </c>
    </row>
    <row r="92" spans="1:20" ht="15">
      <c r="A92" s="40"/>
      <c r="B92" s="40"/>
      <c r="C92" s="21" t="s">
        <v>45</v>
      </c>
      <c r="D92" s="141" t="s">
        <v>154</v>
      </c>
      <c r="E92" s="137" t="s">
        <v>129</v>
      </c>
      <c r="F92" s="138">
        <v>21</v>
      </c>
      <c r="G92" s="138" t="s">
        <v>37</v>
      </c>
      <c r="H92" s="140">
        <v>3</v>
      </c>
      <c r="I92" s="138">
        <v>21</v>
      </c>
      <c r="J92" s="138" t="s">
        <v>37</v>
      </c>
      <c r="K92" s="140">
        <v>5</v>
      </c>
      <c r="L92" s="138"/>
      <c r="M92" s="138" t="s">
        <v>37</v>
      </c>
      <c r="N92" s="140"/>
      <c r="O92" s="17">
        <f>F92+I92+L92</f>
        <v>42</v>
      </c>
      <c r="P92" s="18">
        <f>H92+K92+N92</f>
        <v>8</v>
      </c>
      <c r="Q92" s="19">
        <f>IF(F92&gt;H92,1,0)+IF(I92&gt;K92,1,0)+IF(L92&gt;N92,1,0)</f>
        <v>2</v>
      </c>
      <c r="R92" s="20">
        <f>IF(H92&gt;F92,1,0)+IF(K92&gt;I92,1,0)+IF(N92&gt;L92,1,0)</f>
        <v>0</v>
      </c>
      <c r="S92" s="19">
        <f>IF(Q92&gt;R92,1,0)</f>
        <v>1</v>
      </c>
      <c r="T92" s="20">
        <f>IF(R92&gt;Q92,1,0)</f>
        <v>0</v>
      </c>
    </row>
    <row r="93" spans="1:20" ht="15">
      <c r="A93" s="40"/>
      <c r="B93" s="40"/>
      <c r="C93" s="21" t="s">
        <v>46</v>
      </c>
      <c r="D93" s="141" t="s">
        <v>155</v>
      </c>
      <c r="E93" s="141" t="s">
        <v>130</v>
      </c>
      <c r="F93" s="138">
        <v>14</v>
      </c>
      <c r="G93" s="138" t="s">
        <v>37</v>
      </c>
      <c r="H93" s="140">
        <v>21</v>
      </c>
      <c r="I93" s="138">
        <v>13</v>
      </c>
      <c r="J93" s="138" t="s">
        <v>37</v>
      </c>
      <c r="K93" s="140">
        <v>21</v>
      </c>
      <c r="L93" s="138"/>
      <c r="M93" s="138" t="s">
        <v>37</v>
      </c>
      <c r="N93" s="140"/>
      <c r="O93" s="17">
        <f>F93+I93+L93</f>
        <v>27</v>
      </c>
      <c r="P93" s="18">
        <f>H93+K93+N93</f>
        <v>42</v>
      </c>
      <c r="Q93" s="19">
        <f>IF(F93&gt;H93,1,0)+IF(I93&gt;K93,1,0)+IF(L93&gt;N93,1,0)</f>
        <v>0</v>
      </c>
      <c r="R93" s="20">
        <f>IF(H93&gt;F93,1,0)+IF(K93&gt;I93,1,0)+IF(N93&gt;L93,1,0)</f>
        <v>2</v>
      </c>
      <c r="S93" s="19">
        <f>IF(Q93&gt;R93,1,0)</f>
        <v>0</v>
      </c>
      <c r="T93" s="20">
        <f>IF(R93&gt;Q93,1,0)</f>
        <v>1</v>
      </c>
    </row>
    <row r="94" spans="1:20" ht="15.75" thickBot="1">
      <c r="A94" s="40"/>
      <c r="B94" s="40"/>
      <c r="C94" s="35" t="s">
        <v>36</v>
      </c>
      <c r="D94" s="142" t="s">
        <v>175</v>
      </c>
      <c r="E94" s="142" t="s">
        <v>131</v>
      </c>
      <c r="F94" s="143">
        <v>18</v>
      </c>
      <c r="G94" s="143" t="s">
        <v>37</v>
      </c>
      <c r="H94" s="144">
        <v>21</v>
      </c>
      <c r="I94" s="143">
        <v>21</v>
      </c>
      <c r="J94" s="143" t="s">
        <v>37</v>
      </c>
      <c r="K94" s="144">
        <v>15</v>
      </c>
      <c r="L94" s="143">
        <v>22</v>
      </c>
      <c r="M94" s="143" t="s">
        <v>37</v>
      </c>
      <c r="N94" s="144">
        <v>20</v>
      </c>
      <c r="O94" s="22">
        <f>F94+I94+L94</f>
        <v>61</v>
      </c>
      <c r="P94" s="23">
        <f>H94+K94+N94</f>
        <v>56</v>
      </c>
      <c r="Q94" s="24">
        <f>IF(F94&gt;H94,1,0)+IF(I94&gt;K94,1,0)+IF(L94&gt;N94,1,0)</f>
        <v>2</v>
      </c>
      <c r="R94" s="25">
        <f>IF(H94&gt;F94,1,0)+IF(K94&gt;I94,1,0)+IF(N94&gt;L94,1,0)</f>
        <v>1</v>
      </c>
      <c r="S94" s="24">
        <f>IF(Q94&gt;R94,1,0)</f>
        <v>1</v>
      </c>
      <c r="T94" s="25">
        <f>IF(R94&gt;Q94,1,0)</f>
        <v>0</v>
      </c>
    </row>
    <row r="95" spans="1:20" ht="15.75" thickTop="1">
      <c r="A95" s="42"/>
      <c r="B95" s="42"/>
      <c r="C95" s="26" t="s">
        <v>38</v>
      </c>
      <c r="D95" s="145">
        <f>IF(S95+T95=0,0,IF(S95=T95,2,IF(S95&gt;T95,3,1)))</f>
        <v>3</v>
      </c>
      <c r="E95" s="145">
        <f>IF(S95+T95=0,0,IF(S95=T95,2,IF(T95&gt;S95,3,1)))</f>
        <v>1</v>
      </c>
      <c r="F95" s="146"/>
      <c r="G95" s="147"/>
      <c r="H95" s="147"/>
      <c r="I95" s="147"/>
      <c r="J95" s="147"/>
      <c r="K95" s="147"/>
      <c r="L95" s="147"/>
      <c r="M95" s="147"/>
      <c r="N95" s="148"/>
      <c r="O95" s="27">
        <f t="shared" ref="O95:T95" si="8">SUM(O90:O94)</f>
        <v>214</v>
      </c>
      <c r="P95" s="28">
        <f t="shared" si="8"/>
        <v>148</v>
      </c>
      <c r="Q95" s="28">
        <f t="shared" si="8"/>
        <v>8</v>
      </c>
      <c r="R95" s="28">
        <f t="shared" si="8"/>
        <v>3</v>
      </c>
      <c r="S95" s="28">
        <f t="shared" si="8"/>
        <v>4</v>
      </c>
      <c r="T95" s="28">
        <f t="shared" si="8"/>
        <v>1</v>
      </c>
    </row>
    <row r="96" spans="1:20" ht="15">
      <c r="A96" s="43"/>
      <c r="B96" s="43"/>
      <c r="C96" s="34" t="s">
        <v>47</v>
      </c>
      <c r="D96" s="497" t="str">
        <f>IF(D95+E95=0,0,IF(D95=E95,E88,IF(D95&gt;E95,D89,E89)))</f>
        <v>Sokol České Budějovice "A"</v>
      </c>
      <c r="E96" s="498"/>
      <c r="F96" s="149"/>
      <c r="G96" s="149"/>
      <c r="H96" s="149"/>
      <c r="I96" s="149"/>
      <c r="J96" s="149"/>
      <c r="K96" s="149"/>
      <c r="L96" s="149"/>
      <c r="M96" s="149"/>
      <c r="N96" s="149"/>
      <c r="O96" s="31"/>
      <c r="P96" s="32"/>
      <c r="Q96" s="32"/>
      <c r="R96" s="32"/>
      <c r="S96" s="32"/>
      <c r="T96" s="32"/>
    </row>
    <row r="97" spans="1:20">
      <c r="A97" s="44"/>
      <c r="B97" s="44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</row>
    <row r="98" spans="1:20" ht="15" hidden="1">
      <c r="A98" s="41"/>
      <c r="B98" s="41"/>
      <c r="C98" s="13"/>
      <c r="D98" s="130"/>
      <c r="E98" s="131" t="s">
        <v>48</v>
      </c>
      <c r="F98" s="499" t="s">
        <v>31</v>
      </c>
      <c r="G98" s="500"/>
      <c r="H98" s="500"/>
      <c r="I98" s="500"/>
      <c r="J98" s="500"/>
      <c r="K98" s="500"/>
      <c r="L98" s="500"/>
      <c r="M98" s="500"/>
      <c r="N98" s="501"/>
      <c r="O98" s="502" t="s">
        <v>32</v>
      </c>
      <c r="P98" s="503"/>
      <c r="Q98" s="502" t="s">
        <v>33</v>
      </c>
      <c r="R98" s="503"/>
      <c r="S98" s="502" t="s">
        <v>34</v>
      </c>
      <c r="T98" s="503"/>
    </row>
    <row r="99" spans="1:20" ht="15.75" hidden="1" thickBot="1">
      <c r="A99" s="40">
        <v>4</v>
      </c>
      <c r="B99" s="40">
        <v>5</v>
      </c>
      <c r="C99" s="14" t="s">
        <v>35</v>
      </c>
      <c r="D99" s="132" t="str">
        <f>VLOOKUP(A99,Systém!$P$5:$Q$14,2,FALSE)</f>
        <v>SK Badminton Tábor - družstvo odstoupilo</v>
      </c>
      <c r="E99" s="132" t="str">
        <f>VLOOKUP(B99,Systém!$P$5:$Q$14,2,FALSE)</f>
        <v>SK Dobrá Voda</v>
      </c>
      <c r="F99" s="133">
        <v>1</v>
      </c>
      <c r="G99" s="134"/>
      <c r="H99" s="134"/>
      <c r="I99" s="134">
        <v>2</v>
      </c>
      <c r="J99" s="134"/>
      <c r="K99" s="134"/>
      <c r="L99" s="134">
        <v>3</v>
      </c>
      <c r="M99" s="135"/>
      <c r="N99" s="136"/>
      <c r="O99" s="504"/>
      <c r="P99" s="505"/>
      <c r="Q99" s="504"/>
      <c r="R99" s="505"/>
      <c r="S99" s="504"/>
      <c r="T99" s="505"/>
    </row>
    <row r="100" spans="1:20" ht="15.75" hidden="1" thickTop="1">
      <c r="A100" s="40"/>
      <c r="B100" s="40"/>
      <c r="C100" s="16" t="s">
        <v>43</v>
      </c>
      <c r="D100" s="137"/>
      <c r="E100" s="137"/>
      <c r="F100" s="138"/>
      <c r="G100" s="139" t="s">
        <v>37</v>
      </c>
      <c r="H100" s="140"/>
      <c r="I100" s="138"/>
      <c r="J100" s="139" t="s">
        <v>37</v>
      </c>
      <c r="K100" s="140"/>
      <c r="L100" s="138"/>
      <c r="M100" s="139" t="s">
        <v>37</v>
      </c>
      <c r="N100" s="140"/>
      <c r="O100" s="17">
        <f>F100+I100+L100</f>
        <v>0</v>
      </c>
      <c r="P100" s="18">
        <f>H100+K100+N100</f>
        <v>0</v>
      </c>
      <c r="Q100" s="19">
        <f>IF(F100&gt;H100,1,0)+IF(I100&gt;K100,1,0)+IF(L100&gt;N100,1,0)</f>
        <v>0</v>
      </c>
      <c r="R100" s="20">
        <f>IF(H100&gt;F100,1,0)+IF(K100&gt;I100,1,0)+IF(N100&gt;L100,1,0)</f>
        <v>0</v>
      </c>
      <c r="S100" s="19">
        <f>IF(Q100&gt;R100,1,0)</f>
        <v>0</v>
      </c>
      <c r="T100" s="20">
        <f>IF(R100&gt;Q100,1,0)</f>
        <v>0</v>
      </c>
    </row>
    <row r="101" spans="1:20" ht="15" hidden="1">
      <c r="A101" s="40"/>
      <c r="B101" s="40"/>
      <c r="C101" s="21" t="s">
        <v>44</v>
      </c>
      <c r="D101" s="141"/>
      <c r="E101" s="141"/>
      <c r="F101" s="138"/>
      <c r="G101" s="138" t="s">
        <v>37</v>
      </c>
      <c r="H101" s="140"/>
      <c r="I101" s="138"/>
      <c r="J101" s="138" t="s">
        <v>37</v>
      </c>
      <c r="K101" s="140"/>
      <c r="L101" s="138"/>
      <c r="M101" s="138" t="s">
        <v>37</v>
      </c>
      <c r="N101" s="140"/>
      <c r="O101" s="17">
        <f>F101+I101+L101</f>
        <v>0</v>
      </c>
      <c r="P101" s="18">
        <f>H101+K101+N101</f>
        <v>0</v>
      </c>
      <c r="Q101" s="19">
        <f>IF(F101&gt;H101,1,0)+IF(I101&gt;K101,1,0)+IF(L101&gt;N101,1,0)</f>
        <v>0</v>
      </c>
      <c r="R101" s="20">
        <f>IF(H101&gt;F101,1,0)+IF(K101&gt;I101,1,0)+IF(N101&gt;L101,1,0)</f>
        <v>0</v>
      </c>
      <c r="S101" s="19">
        <f>IF(Q101&gt;R101,1,0)</f>
        <v>0</v>
      </c>
      <c r="T101" s="20">
        <f>IF(R101&gt;Q101,1,0)</f>
        <v>0</v>
      </c>
    </row>
    <row r="102" spans="1:20" ht="15" hidden="1">
      <c r="A102" s="40"/>
      <c r="B102" s="40"/>
      <c r="C102" s="21" t="s">
        <v>45</v>
      </c>
      <c r="D102" s="141"/>
      <c r="E102" s="137"/>
      <c r="F102" s="138"/>
      <c r="G102" s="138" t="s">
        <v>37</v>
      </c>
      <c r="H102" s="140"/>
      <c r="I102" s="138"/>
      <c r="J102" s="138" t="s">
        <v>37</v>
      </c>
      <c r="K102" s="140"/>
      <c r="L102" s="138"/>
      <c r="M102" s="138" t="s">
        <v>37</v>
      </c>
      <c r="N102" s="140"/>
      <c r="O102" s="17">
        <f>F102+I102+L102</f>
        <v>0</v>
      </c>
      <c r="P102" s="18">
        <f>H102+K102+N102</f>
        <v>0</v>
      </c>
      <c r="Q102" s="19">
        <f>IF(F102&gt;H102,1,0)+IF(I102&gt;K102,1,0)+IF(L102&gt;N102,1,0)</f>
        <v>0</v>
      </c>
      <c r="R102" s="20">
        <f>IF(H102&gt;F102,1,0)+IF(K102&gt;I102,1,0)+IF(N102&gt;L102,1,0)</f>
        <v>0</v>
      </c>
      <c r="S102" s="19">
        <f>IF(Q102&gt;R102,1,0)</f>
        <v>0</v>
      </c>
      <c r="T102" s="20">
        <f>IF(R102&gt;Q102,1,0)</f>
        <v>0</v>
      </c>
    </row>
    <row r="103" spans="1:20" ht="15" hidden="1">
      <c r="A103" s="40"/>
      <c r="B103" s="40"/>
      <c r="C103" s="21" t="s">
        <v>46</v>
      </c>
      <c r="D103" s="141"/>
      <c r="E103" s="141"/>
      <c r="F103" s="138"/>
      <c r="G103" s="138" t="s">
        <v>37</v>
      </c>
      <c r="H103" s="140"/>
      <c r="I103" s="138"/>
      <c r="J103" s="138" t="s">
        <v>37</v>
      </c>
      <c r="K103" s="140"/>
      <c r="L103" s="138"/>
      <c r="M103" s="138" t="s">
        <v>37</v>
      </c>
      <c r="N103" s="140"/>
      <c r="O103" s="17">
        <f>F103+I103+L103</f>
        <v>0</v>
      </c>
      <c r="P103" s="18">
        <f>H103+K103+N103</f>
        <v>0</v>
      </c>
      <c r="Q103" s="19">
        <f>IF(F103&gt;H103,1,0)+IF(I103&gt;K103,1,0)+IF(L103&gt;N103,1,0)</f>
        <v>0</v>
      </c>
      <c r="R103" s="20">
        <f>IF(H103&gt;F103,1,0)+IF(K103&gt;I103,1,0)+IF(N103&gt;L103,1,0)</f>
        <v>0</v>
      </c>
      <c r="S103" s="19">
        <f>IF(Q103&gt;R103,1,0)</f>
        <v>0</v>
      </c>
      <c r="T103" s="20">
        <f>IF(R103&gt;Q103,1,0)</f>
        <v>0</v>
      </c>
    </row>
    <row r="104" spans="1:20" ht="15.75" hidden="1" thickBot="1">
      <c r="A104" s="40"/>
      <c r="B104" s="40"/>
      <c r="C104" s="35" t="s">
        <v>36</v>
      </c>
      <c r="D104" s="142"/>
      <c r="E104" s="142"/>
      <c r="F104" s="143"/>
      <c r="G104" s="143" t="s">
        <v>37</v>
      </c>
      <c r="H104" s="144"/>
      <c r="I104" s="143"/>
      <c r="J104" s="143" t="s">
        <v>37</v>
      </c>
      <c r="K104" s="144"/>
      <c r="L104" s="143"/>
      <c r="M104" s="143" t="s">
        <v>37</v>
      </c>
      <c r="N104" s="144"/>
      <c r="O104" s="22">
        <f>F104+I104+L104</f>
        <v>0</v>
      </c>
      <c r="P104" s="23">
        <f>H104+K104+N104</f>
        <v>0</v>
      </c>
      <c r="Q104" s="24">
        <f>IF(F104&gt;H104,1,0)+IF(I104&gt;K104,1,0)+IF(L104&gt;N104,1,0)</f>
        <v>0</v>
      </c>
      <c r="R104" s="25">
        <f>IF(H104&gt;F104,1,0)+IF(K104&gt;I104,1,0)+IF(N104&gt;L104,1,0)</f>
        <v>0</v>
      </c>
      <c r="S104" s="24">
        <f>IF(Q104&gt;R104,1,0)</f>
        <v>0</v>
      </c>
      <c r="T104" s="25">
        <f>IF(R104&gt;Q104,1,0)</f>
        <v>0</v>
      </c>
    </row>
    <row r="105" spans="1:20" ht="15.75" hidden="1" thickTop="1">
      <c r="A105" s="42"/>
      <c r="B105" s="42"/>
      <c r="C105" s="26" t="s">
        <v>38</v>
      </c>
      <c r="D105" s="145">
        <f>IF(S105+T105=0,0,IF(S105=T105,2,IF(S105&gt;T105,3,1)))</f>
        <v>0</v>
      </c>
      <c r="E105" s="145">
        <f>IF(S105+T105=0,0,IF(S105=T105,2,IF(T105&gt;S105,3,1)))</f>
        <v>0</v>
      </c>
      <c r="F105" s="146"/>
      <c r="G105" s="147"/>
      <c r="H105" s="147"/>
      <c r="I105" s="147"/>
      <c r="J105" s="147"/>
      <c r="K105" s="147"/>
      <c r="L105" s="147"/>
      <c r="M105" s="147"/>
      <c r="N105" s="148"/>
      <c r="O105" s="27">
        <f t="shared" ref="O105:T105" si="9">SUM(O100:O104)</f>
        <v>0</v>
      </c>
      <c r="P105" s="28">
        <f t="shared" si="9"/>
        <v>0</v>
      </c>
      <c r="Q105" s="28">
        <f t="shared" si="9"/>
        <v>0</v>
      </c>
      <c r="R105" s="28">
        <f t="shared" si="9"/>
        <v>0</v>
      </c>
      <c r="S105" s="28">
        <f t="shared" si="9"/>
        <v>0</v>
      </c>
      <c r="T105" s="28">
        <f t="shared" si="9"/>
        <v>0</v>
      </c>
    </row>
    <row r="106" spans="1:20" ht="15" hidden="1">
      <c r="A106" s="43"/>
      <c r="B106" s="43"/>
      <c r="C106" s="34" t="s">
        <v>47</v>
      </c>
      <c r="D106" s="497">
        <f>IF(D105+E105=0,0,IF(D105=E105,E98,IF(D105&gt;E105,D99,E99)))</f>
        <v>0</v>
      </c>
      <c r="E106" s="498"/>
      <c r="F106" s="149"/>
      <c r="G106" s="149"/>
      <c r="H106" s="149"/>
      <c r="I106" s="149"/>
      <c r="J106" s="149"/>
      <c r="K106" s="149"/>
      <c r="L106" s="149"/>
      <c r="M106" s="149"/>
      <c r="N106" s="149"/>
      <c r="O106" s="31"/>
      <c r="P106" s="32"/>
      <c r="Q106" s="32"/>
      <c r="R106" s="32"/>
      <c r="S106" s="32"/>
      <c r="T106" s="32"/>
    </row>
    <row r="107" spans="1:20" hidden="1">
      <c r="A107" s="44"/>
      <c r="B107" s="44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</row>
    <row r="108" spans="1:20" ht="15">
      <c r="A108" s="507" t="s">
        <v>2</v>
      </c>
      <c r="B108" s="507"/>
      <c r="C108" s="37" t="str">
        <f>Systém!$P$1</f>
        <v>Vodňany 13.1.2019</v>
      </c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</row>
    <row r="109" spans="1:20" ht="15">
      <c r="A109" s="40"/>
      <c r="B109" s="40"/>
      <c r="C109" s="36" t="s">
        <v>29</v>
      </c>
      <c r="D109" s="151" t="str">
        <f>Systém!$Q$3</f>
        <v>Vladimír Marek</v>
      </c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</row>
    <row r="110" spans="1:20" ht="15">
      <c r="A110" s="41"/>
      <c r="B110" s="41"/>
      <c r="C110" s="13"/>
      <c r="D110" s="130"/>
      <c r="E110" s="131" t="s">
        <v>48</v>
      </c>
      <c r="F110" s="499" t="s">
        <v>31</v>
      </c>
      <c r="G110" s="500"/>
      <c r="H110" s="500"/>
      <c r="I110" s="500"/>
      <c r="J110" s="500"/>
      <c r="K110" s="500"/>
      <c r="L110" s="500"/>
      <c r="M110" s="500"/>
      <c r="N110" s="501"/>
      <c r="O110" s="502" t="s">
        <v>32</v>
      </c>
      <c r="P110" s="503"/>
      <c r="Q110" s="502" t="s">
        <v>33</v>
      </c>
      <c r="R110" s="503"/>
      <c r="S110" s="502" t="s">
        <v>34</v>
      </c>
      <c r="T110" s="503"/>
    </row>
    <row r="111" spans="1:20" ht="15.75" thickBot="1">
      <c r="A111" s="40">
        <v>8</v>
      </c>
      <c r="B111" s="40">
        <v>10</v>
      </c>
      <c r="C111" s="14" t="s">
        <v>35</v>
      </c>
      <c r="D111" s="132" t="str">
        <f>VLOOKUP(A111,Systém!$P$5:$Q$14,2,FALSE)</f>
        <v>Sokol České Budějovice "B"</v>
      </c>
      <c r="E111" s="132" t="str">
        <f>VLOOKUP(B111,Systém!$P$5:$Q$14,2,FALSE)</f>
        <v>SKB Český Krumlov "B"</v>
      </c>
      <c r="F111" s="133">
        <v>1</v>
      </c>
      <c r="G111" s="134"/>
      <c r="H111" s="134"/>
      <c r="I111" s="134">
        <v>2</v>
      </c>
      <c r="J111" s="134"/>
      <c r="K111" s="134"/>
      <c r="L111" s="134">
        <v>3</v>
      </c>
      <c r="M111" s="135"/>
      <c r="N111" s="136"/>
      <c r="O111" s="504"/>
      <c r="P111" s="505"/>
      <c r="Q111" s="504"/>
      <c r="R111" s="505"/>
      <c r="S111" s="504"/>
      <c r="T111" s="505"/>
    </row>
    <row r="112" spans="1:20" ht="15.75" thickTop="1">
      <c r="A112" s="40"/>
      <c r="B112" s="40"/>
      <c r="C112" s="16" t="s">
        <v>43</v>
      </c>
      <c r="D112" s="137" t="s">
        <v>157</v>
      </c>
      <c r="E112" s="137" t="s">
        <v>176</v>
      </c>
      <c r="F112" s="138">
        <v>3</v>
      </c>
      <c r="G112" s="139" t="s">
        <v>37</v>
      </c>
      <c r="H112" s="140">
        <v>21</v>
      </c>
      <c r="I112" s="138">
        <v>6</v>
      </c>
      <c r="J112" s="139" t="s">
        <v>37</v>
      </c>
      <c r="K112" s="140">
        <v>21</v>
      </c>
      <c r="L112" s="138"/>
      <c r="M112" s="139" t="s">
        <v>37</v>
      </c>
      <c r="N112" s="140"/>
      <c r="O112" s="17">
        <f>F112+I112+L112</f>
        <v>9</v>
      </c>
      <c r="P112" s="18">
        <f>H112+K112+N112</f>
        <v>42</v>
      </c>
      <c r="Q112" s="19">
        <f>IF(F112&gt;H112,1,0)+IF(I112&gt;K112,1,0)+IF(L112&gt;N112,1,0)</f>
        <v>0</v>
      </c>
      <c r="R112" s="20">
        <f>IF(H112&gt;F112,1,0)+IF(K112&gt;I112,1,0)+IF(N112&gt;L112,1,0)</f>
        <v>2</v>
      </c>
      <c r="S112" s="19">
        <f>IF(Q112&gt;R112,1,0)</f>
        <v>0</v>
      </c>
      <c r="T112" s="20">
        <f>IF(R112&gt;Q112,1,0)</f>
        <v>1</v>
      </c>
    </row>
    <row r="113" spans="1:20" ht="15">
      <c r="A113" s="40"/>
      <c r="B113" s="40"/>
      <c r="C113" s="21" t="s">
        <v>44</v>
      </c>
      <c r="D113" s="141" t="s">
        <v>158</v>
      </c>
      <c r="E113" s="141" t="s">
        <v>138</v>
      </c>
      <c r="F113" s="138">
        <v>21</v>
      </c>
      <c r="G113" s="138" t="s">
        <v>37</v>
      </c>
      <c r="H113" s="140">
        <v>6</v>
      </c>
      <c r="I113" s="138">
        <v>21</v>
      </c>
      <c r="J113" s="138" t="s">
        <v>37</v>
      </c>
      <c r="K113" s="140">
        <v>10</v>
      </c>
      <c r="L113" s="138"/>
      <c r="M113" s="138" t="s">
        <v>37</v>
      </c>
      <c r="N113" s="140"/>
      <c r="O113" s="17">
        <f>F113+I113+L113</f>
        <v>42</v>
      </c>
      <c r="P113" s="18">
        <f>H113+K113+N113</f>
        <v>16</v>
      </c>
      <c r="Q113" s="19">
        <f>IF(F113&gt;H113,1,0)+IF(I113&gt;K113,1,0)+IF(L113&gt;N113,1,0)</f>
        <v>2</v>
      </c>
      <c r="R113" s="20">
        <f>IF(H113&gt;F113,1,0)+IF(K113&gt;I113,1,0)+IF(N113&gt;L113,1,0)</f>
        <v>0</v>
      </c>
      <c r="S113" s="19">
        <f>IF(Q113&gt;R113,1,0)</f>
        <v>1</v>
      </c>
      <c r="T113" s="20">
        <f>IF(R113&gt;Q113,1,0)</f>
        <v>0</v>
      </c>
    </row>
    <row r="114" spans="1:20" ht="15">
      <c r="A114" s="40"/>
      <c r="B114" s="40"/>
      <c r="C114" s="21" t="s">
        <v>45</v>
      </c>
      <c r="D114" s="141" t="s">
        <v>159</v>
      </c>
      <c r="E114" s="137" t="s">
        <v>163</v>
      </c>
      <c r="F114" s="138">
        <v>17</v>
      </c>
      <c r="G114" s="138" t="s">
        <v>37</v>
      </c>
      <c r="H114" s="140">
        <v>21</v>
      </c>
      <c r="I114" s="138">
        <v>13</v>
      </c>
      <c r="J114" s="138" t="s">
        <v>37</v>
      </c>
      <c r="K114" s="140">
        <v>21</v>
      </c>
      <c r="L114" s="138"/>
      <c r="M114" s="138" t="s">
        <v>37</v>
      </c>
      <c r="N114" s="140"/>
      <c r="O114" s="17">
        <f>F114+I114+L114</f>
        <v>30</v>
      </c>
      <c r="P114" s="18">
        <f>H114+K114+N114</f>
        <v>42</v>
      </c>
      <c r="Q114" s="19">
        <f>IF(F114&gt;H114,1,0)+IF(I114&gt;K114,1,0)+IF(L114&gt;N114,1,0)</f>
        <v>0</v>
      </c>
      <c r="R114" s="20">
        <f>IF(H114&gt;F114,1,0)+IF(K114&gt;I114,1,0)+IF(N114&gt;L114,1,0)</f>
        <v>2</v>
      </c>
      <c r="S114" s="19">
        <f>IF(Q114&gt;R114,1,0)</f>
        <v>0</v>
      </c>
      <c r="T114" s="20">
        <f>IF(R114&gt;Q114,1,0)</f>
        <v>1</v>
      </c>
    </row>
    <row r="115" spans="1:20" ht="15">
      <c r="A115" s="40"/>
      <c r="B115" s="40"/>
      <c r="C115" s="21" t="s">
        <v>46</v>
      </c>
      <c r="D115" s="141" t="s">
        <v>160</v>
      </c>
      <c r="E115" s="141" t="s">
        <v>140</v>
      </c>
      <c r="F115" s="138">
        <v>8</v>
      </c>
      <c r="G115" s="138" t="s">
        <v>37</v>
      </c>
      <c r="H115" s="140">
        <v>21</v>
      </c>
      <c r="I115" s="138">
        <v>14</v>
      </c>
      <c r="J115" s="138" t="s">
        <v>37</v>
      </c>
      <c r="K115" s="140">
        <v>21</v>
      </c>
      <c r="L115" s="138"/>
      <c r="M115" s="138" t="s">
        <v>37</v>
      </c>
      <c r="N115" s="140"/>
      <c r="O115" s="17">
        <f>F115+I115+L115</f>
        <v>22</v>
      </c>
      <c r="P115" s="18">
        <f>H115+K115+N115</f>
        <v>42</v>
      </c>
      <c r="Q115" s="19">
        <f>IF(F115&gt;H115,1,0)+IF(I115&gt;K115,1,0)+IF(L115&gt;N115,1,0)</f>
        <v>0</v>
      </c>
      <c r="R115" s="20">
        <f>IF(H115&gt;F115,1,0)+IF(K115&gt;I115,1,0)+IF(N115&gt;L115,1,0)</f>
        <v>2</v>
      </c>
      <c r="S115" s="19">
        <f>IF(Q115&gt;R115,1,0)</f>
        <v>0</v>
      </c>
      <c r="T115" s="20">
        <f>IF(R115&gt;Q115,1,0)</f>
        <v>1</v>
      </c>
    </row>
    <row r="116" spans="1:20" ht="15.75" thickBot="1">
      <c r="A116" s="40"/>
      <c r="B116" s="40"/>
      <c r="C116" s="35" t="s">
        <v>36</v>
      </c>
      <c r="D116" s="142" t="s">
        <v>167</v>
      </c>
      <c r="E116" s="142" t="s">
        <v>177</v>
      </c>
      <c r="F116" s="143">
        <v>21</v>
      </c>
      <c r="G116" s="143" t="s">
        <v>37</v>
      </c>
      <c r="H116" s="144">
        <v>15</v>
      </c>
      <c r="I116" s="143">
        <v>25</v>
      </c>
      <c r="J116" s="143" t="s">
        <v>37</v>
      </c>
      <c r="K116" s="144">
        <v>27</v>
      </c>
      <c r="L116" s="143">
        <v>21</v>
      </c>
      <c r="M116" s="143" t="s">
        <v>37</v>
      </c>
      <c r="N116" s="144">
        <v>7</v>
      </c>
      <c r="O116" s="22">
        <f>F116+I116+L116</f>
        <v>67</v>
      </c>
      <c r="P116" s="23">
        <f>H116+K116+N116</f>
        <v>49</v>
      </c>
      <c r="Q116" s="24">
        <f>IF(F116&gt;H116,1,0)+IF(I116&gt;K116,1,0)+IF(L116&gt;N116,1,0)</f>
        <v>2</v>
      </c>
      <c r="R116" s="25">
        <f>IF(H116&gt;F116,1,0)+IF(K116&gt;I116,1,0)+IF(N116&gt;L116,1,0)</f>
        <v>1</v>
      </c>
      <c r="S116" s="24">
        <f>IF(Q116&gt;R116,1,0)</f>
        <v>1</v>
      </c>
      <c r="T116" s="25">
        <f>IF(R116&gt;Q116,1,0)</f>
        <v>0</v>
      </c>
    </row>
    <row r="117" spans="1:20" ht="15.75" thickTop="1">
      <c r="A117" s="42"/>
      <c r="B117" s="42"/>
      <c r="C117" s="26" t="s">
        <v>38</v>
      </c>
      <c r="D117" s="145">
        <f>IF(S117+T117=0,0,IF(S117=T117,2,IF(S117&gt;T117,3,1)))</f>
        <v>1</v>
      </c>
      <c r="E117" s="145">
        <f>IF(S117+T117=0,0,IF(S117=T117,2,IF(T117&gt;S117,3,1)))</f>
        <v>3</v>
      </c>
      <c r="F117" s="146"/>
      <c r="G117" s="147"/>
      <c r="H117" s="147"/>
      <c r="I117" s="147"/>
      <c r="J117" s="147"/>
      <c r="K117" s="147"/>
      <c r="L117" s="147"/>
      <c r="M117" s="147"/>
      <c r="N117" s="148"/>
      <c r="O117" s="27">
        <f t="shared" ref="O117:T117" si="10">SUM(O112:O116)</f>
        <v>170</v>
      </c>
      <c r="P117" s="28">
        <f t="shared" si="10"/>
        <v>191</v>
      </c>
      <c r="Q117" s="28">
        <f t="shared" si="10"/>
        <v>4</v>
      </c>
      <c r="R117" s="28">
        <f t="shared" si="10"/>
        <v>7</v>
      </c>
      <c r="S117" s="28">
        <f t="shared" si="10"/>
        <v>2</v>
      </c>
      <c r="T117" s="28">
        <f t="shared" si="10"/>
        <v>3</v>
      </c>
    </row>
    <row r="118" spans="1:20" ht="15">
      <c r="A118" s="43"/>
      <c r="B118" s="43"/>
      <c r="C118" s="34" t="s">
        <v>47</v>
      </c>
      <c r="D118" s="497" t="str">
        <f>IF(D117+E117=0,0,IF(D117=E117,E110,IF(D117&gt;E117,D111,E111)))</f>
        <v>SKB Český Krumlov "B"</v>
      </c>
      <c r="E118" s="498"/>
      <c r="F118" s="149"/>
      <c r="G118" s="149"/>
      <c r="H118" s="149"/>
      <c r="I118" s="149"/>
      <c r="J118" s="149"/>
      <c r="K118" s="149"/>
      <c r="L118" s="149"/>
      <c r="M118" s="149"/>
      <c r="N118" s="149"/>
      <c r="O118" s="31"/>
      <c r="P118" s="32"/>
      <c r="Q118" s="32"/>
      <c r="R118" s="32"/>
      <c r="S118" s="32"/>
      <c r="T118" s="32"/>
    </row>
    <row r="119" spans="1:20" ht="15">
      <c r="A119" s="43"/>
      <c r="B119" s="43"/>
      <c r="C119" s="30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31"/>
      <c r="P119" s="32"/>
      <c r="Q119" s="32"/>
      <c r="R119" s="32"/>
      <c r="S119" s="32"/>
      <c r="T119" s="32"/>
    </row>
    <row r="120" spans="1:20" ht="15">
      <c r="A120" s="41"/>
      <c r="B120" s="41"/>
      <c r="C120" s="13"/>
      <c r="D120" s="130"/>
      <c r="E120" s="131" t="s">
        <v>48</v>
      </c>
      <c r="F120" s="499" t="s">
        <v>31</v>
      </c>
      <c r="G120" s="500"/>
      <c r="H120" s="500"/>
      <c r="I120" s="500"/>
      <c r="J120" s="500"/>
      <c r="K120" s="500"/>
      <c r="L120" s="500"/>
      <c r="M120" s="500"/>
      <c r="N120" s="501"/>
      <c r="O120" s="502" t="s">
        <v>32</v>
      </c>
      <c r="P120" s="503"/>
      <c r="Q120" s="502" t="s">
        <v>33</v>
      </c>
      <c r="R120" s="503"/>
      <c r="S120" s="502" t="s">
        <v>34</v>
      </c>
      <c r="T120" s="503"/>
    </row>
    <row r="121" spans="1:20" ht="15.75" thickBot="1">
      <c r="A121" s="40">
        <v>9</v>
      </c>
      <c r="B121" s="40">
        <v>7</v>
      </c>
      <c r="C121" s="14" t="s">
        <v>35</v>
      </c>
      <c r="D121" s="132" t="str">
        <f>VLOOKUP(A121,Systém!$P$5:$Q$14,2,FALSE)</f>
        <v>SKB Český Krumlov "D"</v>
      </c>
      <c r="E121" s="132" t="str">
        <f>VLOOKUP(B121,Systém!$P$5:$Q$14,2,FALSE)</f>
        <v>Sokol Křemže</v>
      </c>
      <c r="F121" s="133">
        <v>1</v>
      </c>
      <c r="G121" s="134"/>
      <c r="H121" s="134"/>
      <c r="I121" s="134">
        <v>2</v>
      </c>
      <c r="J121" s="134"/>
      <c r="K121" s="134"/>
      <c r="L121" s="134">
        <v>3</v>
      </c>
      <c r="M121" s="135"/>
      <c r="N121" s="136"/>
      <c r="O121" s="504"/>
      <c r="P121" s="505"/>
      <c r="Q121" s="504"/>
      <c r="R121" s="505"/>
      <c r="S121" s="504"/>
      <c r="T121" s="505"/>
    </row>
    <row r="122" spans="1:20" ht="15.75" thickTop="1">
      <c r="A122" s="40"/>
      <c r="B122" s="40"/>
      <c r="C122" s="16" t="s">
        <v>43</v>
      </c>
      <c r="D122" s="137" t="s">
        <v>178</v>
      </c>
      <c r="E122" s="137" t="s">
        <v>168</v>
      </c>
      <c r="F122" s="138">
        <v>2</v>
      </c>
      <c r="G122" s="139" t="s">
        <v>37</v>
      </c>
      <c r="H122" s="140">
        <v>21</v>
      </c>
      <c r="I122" s="138">
        <v>12</v>
      </c>
      <c r="J122" s="139" t="s">
        <v>37</v>
      </c>
      <c r="K122" s="140">
        <v>21</v>
      </c>
      <c r="L122" s="138"/>
      <c r="M122" s="139" t="s">
        <v>37</v>
      </c>
      <c r="N122" s="140"/>
      <c r="O122" s="17">
        <f>F122+I122+L122</f>
        <v>14</v>
      </c>
      <c r="P122" s="18">
        <f>H122+K122+N122</f>
        <v>42</v>
      </c>
      <c r="Q122" s="19">
        <f>IF(F122&gt;H122,1,0)+IF(I122&gt;K122,1,0)+IF(L122&gt;N122,1,0)</f>
        <v>0</v>
      </c>
      <c r="R122" s="20">
        <f>IF(H122&gt;F122,1,0)+IF(K122&gt;I122,1,0)+IF(N122&gt;L122,1,0)</f>
        <v>2</v>
      </c>
      <c r="S122" s="19">
        <f>IF(Q122&gt;R122,1,0)</f>
        <v>0</v>
      </c>
      <c r="T122" s="20">
        <f>IF(R122&gt;Q122,1,0)</f>
        <v>1</v>
      </c>
    </row>
    <row r="123" spans="1:20" ht="15">
      <c r="A123" s="40"/>
      <c r="B123" s="40"/>
      <c r="C123" s="21" t="s">
        <v>44</v>
      </c>
      <c r="D123" s="141" t="s">
        <v>148</v>
      </c>
      <c r="E123" s="141" t="s">
        <v>169</v>
      </c>
      <c r="F123" s="138">
        <v>9</v>
      </c>
      <c r="G123" s="138" t="s">
        <v>37</v>
      </c>
      <c r="H123" s="140">
        <v>21</v>
      </c>
      <c r="I123" s="138">
        <v>21</v>
      </c>
      <c r="J123" s="138" t="s">
        <v>37</v>
      </c>
      <c r="K123" s="140">
        <v>14</v>
      </c>
      <c r="L123" s="138">
        <v>5</v>
      </c>
      <c r="M123" s="138" t="s">
        <v>37</v>
      </c>
      <c r="N123" s="140">
        <v>21</v>
      </c>
      <c r="O123" s="17">
        <f>F123+I123+L123</f>
        <v>35</v>
      </c>
      <c r="P123" s="18">
        <f>H123+K123+N123</f>
        <v>56</v>
      </c>
      <c r="Q123" s="19">
        <f>IF(F123&gt;H123,1,0)+IF(I123&gt;K123,1,0)+IF(L123&gt;N123,1,0)</f>
        <v>1</v>
      </c>
      <c r="R123" s="20">
        <f>IF(H123&gt;F123,1,0)+IF(K123&gt;I123,1,0)+IF(N123&gt;L123,1,0)</f>
        <v>2</v>
      </c>
      <c r="S123" s="19">
        <f>IF(Q123&gt;R123,1,0)</f>
        <v>0</v>
      </c>
      <c r="T123" s="20">
        <f>IF(R123&gt;Q123,1,0)</f>
        <v>1</v>
      </c>
    </row>
    <row r="124" spans="1:20" ht="15">
      <c r="A124" s="40"/>
      <c r="B124" s="40"/>
      <c r="C124" s="21" t="s">
        <v>45</v>
      </c>
      <c r="D124" s="141" t="s">
        <v>149</v>
      </c>
      <c r="E124" s="137" t="s">
        <v>170</v>
      </c>
      <c r="F124" s="138">
        <v>21</v>
      </c>
      <c r="G124" s="138" t="s">
        <v>37</v>
      </c>
      <c r="H124" s="140">
        <v>7</v>
      </c>
      <c r="I124" s="138">
        <v>21</v>
      </c>
      <c r="J124" s="138" t="s">
        <v>37</v>
      </c>
      <c r="K124" s="140">
        <v>16</v>
      </c>
      <c r="L124" s="138"/>
      <c r="M124" s="138" t="s">
        <v>37</v>
      </c>
      <c r="N124" s="140"/>
      <c r="O124" s="17">
        <f>F124+I124+L124</f>
        <v>42</v>
      </c>
      <c r="P124" s="18">
        <f>H124+K124+N124</f>
        <v>23</v>
      </c>
      <c r="Q124" s="19">
        <f>IF(F124&gt;H124,1,0)+IF(I124&gt;K124,1,0)+IF(L124&gt;N124,1,0)</f>
        <v>2</v>
      </c>
      <c r="R124" s="20">
        <f>IF(H124&gt;F124,1,0)+IF(K124&gt;I124,1,0)+IF(N124&gt;L124,1,0)</f>
        <v>0</v>
      </c>
      <c r="S124" s="19">
        <f>IF(Q124&gt;R124,1,0)</f>
        <v>1</v>
      </c>
      <c r="T124" s="20">
        <f>IF(R124&gt;Q124,1,0)</f>
        <v>0</v>
      </c>
    </row>
    <row r="125" spans="1:20" ht="15">
      <c r="A125" s="40"/>
      <c r="B125" s="40"/>
      <c r="C125" s="21" t="s">
        <v>46</v>
      </c>
      <c r="D125" s="141" t="s">
        <v>150</v>
      </c>
      <c r="E125" s="141" t="s">
        <v>171</v>
      </c>
      <c r="F125" s="138">
        <v>21</v>
      </c>
      <c r="G125" s="138" t="s">
        <v>37</v>
      </c>
      <c r="H125" s="140">
        <v>0</v>
      </c>
      <c r="I125" s="138">
        <v>21</v>
      </c>
      <c r="J125" s="138" t="s">
        <v>37</v>
      </c>
      <c r="K125" s="140">
        <v>2</v>
      </c>
      <c r="L125" s="138"/>
      <c r="M125" s="138" t="s">
        <v>37</v>
      </c>
      <c r="N125" s="140"/>
      <c r="O125" s="17">
        <f>F125+I125+L125</f>
        <v>42</v>
      </c>
      <c r="P125" s="18">
        <f>H125+K125+N125</f>
        <v>2</v>
      </c>
      <c r="Q125" s="19">
        <f>IF(F125&gt;H125,1,0)+IF(I125&gt;K125,1,0)+IF(L125&gt;N125,1,0)</f>
        <v>2</v>
      </c>
      <c r="R125" s="20">
        <f>IF(H125&gt;F125,1,0)+IF(K125&gt;I125,1,0)+IF(N125&gt;L125,1,0)</f>
        <v>0</v>
      </c>
      <c r="S125" s="19">
        <f>IF(Q125&gt;R125,1,0)</f>
        <v>1</v>
      </c>
      <c r="T125" s="20">
        <f>IF(R125&gt;Q125,1,0)</f>
        <v>0</v>
      </c>
    </row>
    <row r="126" spans="1:20" ht="15.75" thickBot="1">
      <c r="A126" s="40"/>
      <c r="B126" s="40"/>
      <c r="C126" s="35" t="s">
        <v>36</v>
      </c>
      <c r="D126" s="142" t="s">
        <v>179</v>
      </c>
      <c r="E126" s="142" t="s">
        <v>172</v>
      </c>
      <c r="F126" s="143">
        <v>14</v>
      </c>
      <c r="G126" s="143" t="s">
        <v>37</v>
      </c>
      <c r="H126" s="144">
        <v>21</v>
      </c>
      <c r="I126" s="143">
        <v>7</v>
      </c>
      <c r="J126" s="143" t="s">
        <v>37</v>
      </c>
      <c r="K126" s="144">
        <v>21</v>
      </c>
      <c r="L126" s="143"/>
      <c r="M126" s="143" t="s">
        <v>37</v>
      </c>
      <c r="N126" s="144"/>
      <c r="O126" s="22">
        <f>F126+I126+L126</f>
        <v>21</v>
      </c>
      <c r="P126" s="23">
        <f>H126+K126+N126</f>
        <v>42</v>
      </c>
      <c r="Q126" s="24">
        <f>IF(F126&gt;H126,1,0)+IF(I126&gt;K126,1,0)+IF(L126&gt;N126,1,0)</f>
        <v>0</v>
      </c>
      <c r="R126" s="25">
        <f>IF(H126&gt;F126,1,0)+IF(K126&gt;I126,1,0)+IF(N126&gt;L126,1,0)</f>
        <v>2</v>
      </c>
      <c r="S126" s="24">
        <f>IF(Q126&gt;R126,1,0)</f>
        <v>0</v>
      </c>
      <c r="T126" s="25">
        <f>IF(R126&gt;Q126,1,0)</f>
        <v>1</v>
      </c>
    </row>
    <row r="127" spans="1:20" ht="15.75" thickTop="1">
      <c r="A127" s="42"/>
      <c r="B127" s="42"/>
      <c r="C127" s="26" t="s">
        <v>38</v>
      </c>
      <c r="D127" s="145">
        <f>IF(S127+T127=0,0,IF(S127=T127,2,IF(S127&gt;T127,3,1)))</f>
        <v>1</v>
      </c>
      <c r="E127" s="145">
        <f>IF(S127+T127=0,0,IF(S127=T127,2,IF(T127&gt;S127,3,1)))</f>
        <v>3</v>
      </c>
      <c r="F127" s="146"/>
      <c r="G127" s="147"/>
      <c r="H127" s="147"/>
      <c r="I127" s="147"/>
      <c r="J127" s="147"/>
      <c r="K127" s="147"/>
      <c r="L127" s="147"/>
      <c r="M127" s="147"/>
      <c r="N127" s="148"/>
      <c r="O127" s="27">
        <f t="shared" ref="O127:T127" si="11">SUM(O122:O126)</f>
        <v>154</v>
      </c>
      <c r="P127" s="28">
        <f t="shared" si="11"/>
        <v>165</v>
      </c>
      <c r="Q127" s="28">
        <f t="shared" si="11"/>
        <v>5</v>
      </c>
      <c r="R127" s="28">
        <f t="shared" si="11"/>
        <v>6</v>
      </c>
      <c r="S127" s="28">
        <f t="shared" si="11"/>
        <v>2</v>
      </c>
      <c r="T127" s="28">
        <f t="shared" si="11"/>
        <v>3</v>
      </c>
    </row>
    <row r="128" spans="1:20" ht="15">
      <c r="A128" s="43"/>
      <c r="B128" s="43"/>
      <c r="C128" s="34" t="s">
        <v>47</v>
      </c>
      <c r="D128" s="497" t="str">
        <f>IF(D127+E127=0,0,IF(D127=E127,E120,IF(D127&gt;E127,D121,E121)))</f>
        <v>Sokol Křemže</v>
      </c>
      <c r="E128" s="498"/>
      <c r="F128" s="149"/>
      <c r="G128" s="149"/>
      <c r="H128" s="149"/>
      <c r="I128" s="149"/>
      <c r="J128" s="149"/>
      <c r="K128" s="149"/>
      <c r="L128" s="149"/>
      <c r="M128" s="149"/>
      <c r="N128" s="149"/>
      <c r="O128" s="31"/>
      <c r="P128" s="32"/>
      <c r="Q128" s="32"/>
      <c r="R128" s="32"/>
      <c r="S128" s="32"/>
      <c r="T128" s="32"/>
    </row>
    <row r="129" spans="1:20">
      <c r="A129" s="44"/>
      <c r="B129" s="44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</row>
    <row r="130" spans="1:20" ht="15">
      <c r="A130" s="41"/>
      <c r="B130" s="41"/>
      <c r="C130" s="13"/>
      <c r="D130" s="130"/>
      <c r="E130" s="131" t="s">
        <v>48</v>
      </c>
      <c r="F130" s="499" t="s">
        <v>31</v>
      </c>
      <c r="G130" s="500"/>
      <c r="H130" s="500"/>
      <c r="I130" s="500"/>
      <c r="J130" s="500"/>
      <c r="K130" s="500"/>
      <c r="L130" s="500"/>
      <c r="M130" s="500"/>
      <c r="N130" s="501"/>
      <c r="O130" s="502" t="s">
        <v>32</v>
      </c>
      <c r="P130" s="503"/>
      <c r="Q130" s="502" t="s">
        <v>33</v>
      </c>
      <c r="R130" s="503"/>
      <c r="S130" s="502" t="s">
        <v>34</v>
      </c>
      <c r="T130" s="503"/>
    </row>
    <row r="131" spans="1:20" ht="15.75" thickBot="1">
      <c r="A131" s="40">
        <v>1</v>
      </c>
      <c r="B131" s="40">
        <v>6</v>
      </c>
      <c r="C131" s="14" t="s">
        <v>35</v>
      </c>
      <c r="D131" s="132" t="str">
        <f>VLOOKUP(A131,Systém!$P$5:$Q$14,2,FALSE)</f>
        <v>SKB Český Krumlov "A"</v>
      </c>
      <c r="E131" s="132" t="str">
        <f>VLOOKUP(B131,Systém!$P$5:$Q$14,2,FALSE)</f>
        <v>Sokol Vodňany</v>
      </c>
      <c r="F131" s="133">
        <v>1</v>
      </c>
      <c r="G131" s="134"/>
      <c r="H131" s="134"/>
      <c r="I131" s="134">
        <v>2</v>
      </c>
      <c r="J131" s="134"/>
      <c r="K131" s="134"/>
      <c r="L131" s="134">
        <v>3</v>
      </c>
      <c r="M131" s="135"/>
      <c r="N131" s="136"/>
      <c r="O131" s="504"/>
      <c r="P131" s="505"/>
      <c r="Q131" s="504"/>
      <c r="R131" s="505"/>
      <c r="S131" s="504"/>
      <c r="T131" s="505"/>
    </row>
    <row r="132" spans="1:20" ht="15.75" thickTop="1">
      <c r="A132" s="40"/>
      <c r="B132" s="40"/>
      <c r="C132" s="16" t="s">
        <v>43</v>
      </c>
      <c r="D132" s="137" t="s">
        <v>132</v>
      </c>
      <c r="E132" s="137" t="s">
        <v>127</v>
      </c>
      <c r="F132" s="138">
        <v>19</v>
      </c>
      <c r="G132" s="139" t="s">
        <v>37</v>
      </c>
      <c r="H132" s="140">
        <v>21</v>
      </c>
      <c r="I132" s="138">
        <v>4</v>
      </c>
      <c r="J132" s="139" t="s">
        <v>37</v>
      </c>
      <c r="K132" s="140">
        <v>21</v>
      </c>
      <c r="L132" s="138"/>
      <c r="M132" s="139" t="s">
        <v>37</v>
      </c>
      <c r="N132" s="140"/>
      <c r="O132" s="17">
        <f>F132+I132+L132</f>
        <v>23</v>
      </c>
      <c r="P132" s="18">
        <f>H132+K132+N132</f>
        <v>42</v>
      </c>
      <c r="Q132" s="19">
        <f>IF(F132&gt;H132,1,0)+IF(I132&gt;K132,1,0)+IF(L132&gt;N132,1,0)</f>
        <v>0</v>
      </c>
      <c r="R132" s="20">
        <f>IF(H132&gt;F132,1,0)+IF(K132&gt;I132,1,0)+IF(N132&gt;L132,1,0)</f>
        <v>2</v>
      </c>
      <c r="S132" s="19">
        <f>IF(Q132&gt;R132,1,0)</f>
        <v>0</v>
      </c>
      <c r="T132" s="20">
        <f>IF(R132&gt;Q132,1,0)</f>
        <v>1</v>
      </c>
    </row>
    <row r="133" spans="1:20" ht="15">
      <c r="A133" s="40"/>
      <c r="B133" s="40"/>
      <c r="C133" s="21" t="s">
        <v>44</v>
      </c>
      <c r="D133" s="141" t="s">
        <v>133</v>
      </c>
      <c r="E133" s="141" t="s">
        <v>128</v>
      </c>
      <c r="F133" s="138">
        <v>8</v>
      </c>
      <c r="G133" s="138" t="s">
        <v>37</v>
      </c>
      <c r="H133" s="140">
        <v>21</v>
      </c>
      <c r="I133" s="138">
        <v>13</v>
      </c>
      <c r="J133" s="138" t="s">
        <v>37</v>
      </c>
      <c r="K133" s="140">
        <v>21</v>
      </c>
      <c r="L133" s="138"/>
      <c r="M133" s="138" t="s">
        <v>37</v>
      </c>
      <c r="N133" s="140"/>
      <c r="O133" s="17">
        <f>F133+I133+L133</f>
        <v>21</v>
      </c>
      <c r="P133" s="18">
        <f>H133+K133+N133</f>
        <v>42</v>
      </c>
      <c r="Q133" s="19">
        <f>IF(F133&gt;H133,1,0)+IF(I133&gt;K133,1,0)+IF(L133&gt;N133,1,0)</f>
        <v>0</v>
      </c>
      <c r="R133" s="20">
        <f>IF(H133&gt;F133,1,0)+IF(K133&gt;I133,1,0)+IF(N133&gt;L133,1,0)</f>
        <v>2</v>
      </c>
      <c r="S133" s="19">
        <f>IF(Q133&gt;R133,1,0)</f>
        <v>0</v>
      </c>
      <c r="T133" s="20">
        <f>IF(R133&gt;Q133,1,0)</f>
        <v>1</v>
      </c>
    </row>
    <row r="134" spans="1:20" ht="15">
      <c r="A134" s="40"/>
      <c r="B134" s="40"/>
      <c r="C134" s="21" t="s">
        <v>45</v>
      </c>
      <c r="D134" s="141" t="s">
        <v>134</v>
      </c>
      <c r="E134" s="137" t="s">
        <v>180</v>
      </c>
      <c r="F134" s="138">
        <v>21</v>
      </c>
      <c r="G134" s="138" t="s">
        <v>37</v>
      </c>
      <c r="H134" s="140">
        <v>8</v>
      </c>
      <c r="I134" s="138">
        <v>21</v>
      </c>
      <c r="J134" s="138" t="s">
        <v>37</v>
      </c>
      <c r="K134" s="140">
        <v>10</v>
      </c>
      <c r="L134" s="138"/>
      <c r="M134" s="138" t="s">
        <v>37</v>
      </c>
      <c r="N134" s="140"/>
      <c r="O134" s="17">
        <f>F134+I134+L134</f>
        <v>42</v>
      </c>
      <c r="P134" s="18">
        <f>H134+K134+N134</f>
        <v>18</v>
      </c>
      <c r="Q134" s="19">
        <f>IF(F134&gt;H134,1,0)+IF(I134&gt;K134,1,0)+IF(L134&gt;N134,1,0)</f>
        <v>2</v>
      </c>
      <c r="R134" s="20">
        <f>IF(H134&gt;F134,1,0)+IF(K134&gt;I134,1,0)+IF(N134&gt;L134,1,0)</f>
        <v>0</v>
      </c>
      <c r="S134" s="19">
        <f>IF(Q134&gt;R134,1,0)</f>
        <v>1</v>
      </c>
      <c r="T134" s="20">
        <f>IF(R134&gt;Q134,1,0)</f>
        <v>0</v>
      </c>
    </row>
    <row r="135" spans="1:20" ht="15">
      <c r="A135" s="40"/>
      <c r="B135" s="40"/>
      <c r="C135" s="21" t="s">
        <v>46</v>
      </c>
      <c r="D135" s="141" t="s">
        <v>135</v>
      </c>
      <c r="E135" s="141" t="s">
        <v>130</v>
      </c>
      <c r="F135" s="138">
        <v>9</v>
      </c>
      <c r="G135" s="138" t="s">
        <v>37</v>
      </c>
      <c r="H135" s="140">
        <v>21</v>
      </c>
      <c r="I135" s="138">
        <v>17</v>
      </c>
      <c r="J135" s="138" t="s">
        <v>37</v>
      </c>
      <c r="K135" s="140">
        <v>21</v>
      </c>
      <c r="L135" s="138"/>
      <c r="M135" s="138" t="s">
        <v>37</v>
      </c>
      <c r="N135" s="140"/>
      <c r="O135" s="17">
        <f>F135+I135+L135</f>
        <v>26</v>
      </c>
      <c r="P135" s="18">
        <f>H135+K135+N135</f>
        <v>42</v>
      </c>
      <c r="Q135" s="19">
        <f>IF(F135&gt;H135,1,0)+IF(I135&gt;K135,1,0)+IF(L135&gt;N135,1,0)</f>
        <v>0</v>
      </c>
      <c r="R135" s="20">
        <f>IF(H135&gt;F135,1,0)+IF(K135&gt;I135,1,0)+IF(N135&gt;L135,1,0)</f>
        <v>2</v>
      </c>
      <c r="S135" s="19">
        <f>IF(Q135&gt;R135,1,0)</f>
        <v>0</v>
      </c>
      <c r="T135" s="20">
        <f>IF(R135&gt;Q135,1,0)</f>
        <v>1</v>
      </c>
    </row>
    <row r="136" spans="1:20" ht="15.75" thickBot="1">
      <c r="A136" s="40"/>
      <c r="B136" s="40"/>
      <c r="C136" s="35" t="s">
        <v>36</v>
      </c>
      <c r="D136" s="142" t="s">
        <v>181</v>
      </c>
      <c r="E136" s="142" t="s">
        <v>131</v>
      </c>
      <c r="F136" s="143">
        <v>8</v>
      </c>
      <c r="G136" s="143" t="s">
        <v>37</v>
      </c>
      <c r="H136" s="144">
        <v>21</v>
      </c>
      <c r="I136" s="143">
        <v>8</v>
      </c>
      <c r="J136" s="143" t="s">
        <v>37</v>
      </c>
      <c r="K136" s="144">
        <v>21</v>
      </c>
      <c r="L136" s="143"/>
      <c r="M136" s="143" t="s">
        <v>37</v>
      </c>
      <c r="N136" s="144"/>
      <c r="O136" s="22">
        <f>F136+I136+L136</f>
        <v>16</v>
      </c>
      <c r="P136" s="23">
        <f>H136+K136+N136</f>
        <v>42</v>
      </c>
      <c r="Q136" s="24">
        <f>IF(F136&gt;H136,1,0)+IF(I136&gt;K136,1,0)+IF(L136&gt;N136,1,0)</f>
        <v>0</v>
      </c>
      <c r="R136" s="25">
        <f>IF(H136&gt;F136,1,0)+IF(K136&gt;I136,1,0)+IF(N136&gt;L136,1,0)</f>
        <v>2</v>
      </c>
      <c r="S136" s="24">
        <f>IF(Q136&gt;R136,1,0)</f>
        <v>0</v>
      </c>
      <c r="T136" s="25">
        <f>IF(R136&gt;Q136,1,0)</f>
        <v>1</v>
      </c>
    </row>
    <row r="137" spans="1:20" ht="15.75" thickTop="1">
      <c r="A137" s="42"/>
      <c r="B137" s="42"/>
      <c r="C137" s="26" t="s">
        <v>38</v>
      </c>
      <c r="D137" s="145">
        <f>IF(S137+T137=0,0,IF(S137=T137,2,IF(S137&gt;T137,3,1)))</f>
        <v>1</v>
      </c>
      <c r="E137" s="145">
        <f>IF(S137+T137=0,0,IF(S137=T137,2,IF(T137&gt;S137,3,1)))</f>
        <v>3</v>
      </c>
      <c r="F137" s="146"/>
      <c r="G137" s="147"/>
      <c r="H137" s="147"/>
      <c r="I137" s="147"/>
      <c r="J137" s="147"/>
      <c r="K137" s="147"/>
      <c r="L137" s="147"/>
      <c r="M137" s="147"/>
      <c r="N137" s="148"/>
      <c r="O137" s="27">
        <f t="shared" ref="O137:T137" si="12">SUM(O132:O136)</f>
        <v>128</v>
      </c>
      <c r="P137" s="28">
        <f t="shared" si="12"/>
        <v>186</v>
      </c>
      <c r="Q137" s="28">
        <f t="shared" si="12"/>
        <v>2</v>
      </c>
      <c r="R137" s="28">
        <f t="shared" si="12"/>
        <v>8</v>
      </c>
      <c r="S137" s="28">
        <f t="shared" si="12"/>
        <v>1</v>
      </c>
      <c r="T137" s="28">
        <f t="shared" si="12"/>
        <v>4</v>
      </c>
    </row>
    <row r="138" spans="1:20" ht="15">
      <c r="A138" s="43"/>
      <c r="B138" s="43"/>
      <c r="C138" s="34" t="s">
        <v>47</v>
      </c>
      <c r="D138" s="497" t="str">
        <f>IF(D137+E137=0,0,IF(D137=E137,E130,IF(D137&gt;E137,D131,E131)))</f>
        <v>Sokol Vodňany</v>
      </c>
      <c r="E138" s="498"/>
      <c r="F138" s="149"/>
      <c r="G138" s="149"/>
      <c r="H138" s="149"/>
      <c r="I138" s="149"/>
      <c r="J138" s="149"/>
      <c r="K138" s="149"/>
      <c r="L138" s="149"/>
      <c r="M138" s="149"/>
      <c r="N138" s="149"/>
      <c r="O138" s="31"/>
      <c r="P138" s="32"/>
      <c r="Q138" s="32"/>
      <c r="R138" s="32"/>
      <c r="S138" s="32"/>
      <c r="T138" s="32"/>
    </row>
    <row r="139" spans="1:20">
      <c r="A139" s="44"/>
      <c r="B139" s="44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</row>
    <row r="140" spans="1:20" ht="15">
      <c r="A140" s="41"/>
      <c r="B140" s="41"/>
      <c r="C140" s="13"/>
      <c r="D140" s="130"/>
      <c r="E140" s="131" t="s">
        <v>48</v>
      </c>
      <c r="F140" s="499" t="s">
        <v>31</v>
      </c>
      <c r="G140" s="500"/>
      <c r="H140" s="500"/>
      <c r="I140" s="500"/>
      <c r="J140" s="500"/>
      <c r="K140" s="500"/>
      <c r="L140" s="500"/>
      <c r="M140" s="500"/>
      <c r="N140" s="501"/>
      <c r="O140" s="502" t="s">
        <v>32</v>
      </c>
      <c r="P140" s="503"/>
      <c r="Q140" s="502" t="s">
        <v>33</v>
      </c>
      <c r="R140" s="503"/>
      <c r="S140" s="502" t="s">
        <v>34</v>
      </c>
      <c r="T140" s="503"/>
    </row>
    <row r="141" spans="1:20" ht="15.75" thickBot="1">
      <c r="A141" s="40">
        <v>2</v>
      </c>
      <c r="B141" s="40">
        <v>5</v>
      </c>
      <c r="C141" s="14" t="s">
        <v>35</v>
      </c>
      <c r="D141" s="132" t="str">
        <f>VLOOKUP(A141,Systém!$P$5:$Q$14,2,FALSE)</f>
        <v>SKB Český Krumlov "C"</v>
      </c>
      <c r="E141" s="132" t="str">
        <f>VLOOKUP(B141,Systém!$P$5:$Q$14,2,FALSE)</f>
        <v>SK Dobrá Voda</v>
      </c>
      <c r="F141" s="133">
        <v>1</v>
      </c>
      <c r="G141" s="134"/>
      <c r="H141" s="134"/>
      <c r="I141" s="134">
        <v>2</v>
      </c>
      <c r="J141" s="134"/>
      <c r="K141" s="134"/>
      <c r="L141" s="134">
        <v>3</v>
      </c>
      <c r="M141" s="135"/>
      <c r="N141" s="136"/>
      <c r="O141" s="504"/>
      <c r="P141" s="505"/>
      <c r="Q141" s="504"/>
      <c r="R141" s="505"/>
      <c r="S141" s="504"/>
      <c r="T141" s="505"/>
    </row>
    <row r="142" spans="1:20" ht="15.75" thickTop="1">
      <c r="A142" s="40"/>
      <c r="B142" s="40"/>
      <c r="C142" s="16" t="s">
        <v>43</v>
      </c>
      <c r="D142" s="137" t="s">
        <v>182</v>
      </c>
      <c r="E142" s="137" t="s">
        <v>122</v>
      </c>
      <c r="F142" s="138">
        <v>21</v>
      </c>
      <c r="G142" s="139" t="s">
        <v>37</v>
      </c>
      <c r="H142" s="140">
        <v>16</v>
      </c>
      <c r="I142" s="138">
        <v>13</v>
      </c>
      <c r="J142" s="139" t="s">
        <v>37</v>
      </c>
      <c r="K142" s="140">
        <v>21</v>
      </c>
      <c r="L142" s="138">
        <v>19</v>
      </c>
      <c r="M142" s="139" t="s">
        <v>37</v>
      </c>
      <c r="N142" s="140">
        <v>21</v>
      </c>
      <c r="O142" s="17">
        <f>F142+I142+L142</f>
        <v>53</v>
      </c>
      <c r="P142" s="18">
        <f>H142+K142+N142</f>
        <v>58</v>
      </c>
      <c r="Q142" s="19">
        <f>IF(F142&gt;H142,1,0)+IF(I142&gt;K142,1,0)+IF(L142&gt;N142,1,0)</f>
        <v>1</v>
      </c>
      <c r="R142" s="20">
        <f>IF(H142&gt;F142,1,0)+IF(K142&gt;I142,1,0)+IF(N142&gt;L142,1,0)</f>
        <v>2</v>
      </c>
      <c r="S142" s="19">
        <f>IF(Q142&gt;R142,1,0)</f>
        <v>0</v>
      </c>
      <c r="T142" s="20">
        <f>IF(R142&gt;Q142,1,0)</f>
        <v>1</v>
      </c>
    </row>
    <row r="143" spans="1:20" ht="15">
      <c r="A143" s="40"/>
      <c r="B143" s="40"/>
      <c r="C143" s="21" t="s">
        <v>44</v>
      </c>
      <c r="D143" s="141" t="s">
        <v>143</v>
      </c>
      <c r="E143" s="141" t="s">
        <v>123</v>
      </c>
      <c r="F143" s="138">
        <v>21</v>
      </c>
      <c r="G143" s="138" t="s">
        <v>37</v>
      </c>
      <c r="H143" s="140">
        <v>13</v>
      </c>
      <c r="I143" s="138">
        <v>21</v>
      </c>
      <c r="J143" s="138" t="s">
        <v>37</v>
      </c>
      <c r="K143" s="140">
        <v>8</v>
      </c>
      <c r="L143" s="138"/>
      <c r="M143" s="138" t="s">
        <v>37</v>
      </c>
      <c r="N143" s="140"/>
      <c r="O143" s="17">
        <f>F143+I143+L143</f>
        <v>42</v>
      </c>
      <c r="P143" s="18">
        <f>H143+K143+N143</f>
        <v>21</v>
      </c>
      <c r="Q143" s="19">
        <f>IF(F143&gt;H143,1,0)+IF(I143&gt;K143,1,0)+IF(L143&gt;N143,1,0)</f>
        <v>2</v>
      </c>
      <c r="R143" s="20">
        <f>IF(H143&gt;F143,1,0)+IF(K143&gt;I143,1,0)+IF(N143&gt;L143,1,0)</f>
        <v>0</v>
      </c>
      <c r="S143" s="19">
        <f>IF(Q143&gt;R143,1,0)</f>
        <v>1</v>
      </c>
      <c r="T143" s="20">
        <f>IF(R143&gt;Q143,1,0)</f>
        <v>0</v>
      </c>
    </row>
    <row r="144" spans="1:20" ht="15">
      <c r="A144" s="40"/>
      <c r="B144" s="40"/>
      <c r="C144" s="21" t="s">
        <v>45</v>
      </c>
      <c r="D144" s="141" t="s">
        <v>144</v>
      </c>
      <c r="E144" s="137" t="s">
        <v>124</v>
      </c>
      <c r="F144" s="138">
        <v>21</v>
      </c>
      <c r="G144" s="138" t="s">
        <v>37</v>
      </c>
      <c r="H144" s="140">
        <v>14</v>
      </c>
      <c r="I144" s="138">
        <v>21</v>
      </c>
      <c r="J144" s="138" t="s">
        <v>37</v>
      </c>
      <c r="K144" s="140">
        <v>15</v>
      </c>
      <c r="L144" s="138"/>
      <c r="M144" s="138" t="s">
        <v>37</v>
      </c>
      <c r="N144" s="140"/>
      <c r="O144" s="17">
        <f>F144+I144+L144</f>
        <v>42</v>
      </c>
      <c r="P144" s="18">
        <f>H144+K144+N144</f>
        <v>29</v>
      </c>
      <c r="Q144" s="19">
        <f>IF(F144&gt;H144,1,0)+IF(I144&gt;K144,1,0)+IF(L144&gt;N144,1,0)</f>
        <v>2</v>
      </c>
      <c r="R144" s="20">
        <f>IF(H144&gt;F144,1,0)+IF(K144&gt;I144,1,0)+IF(N144&gt;L144,1,0)</f>
        <v>0</v>
      </c>
      <c r="S144" s="19">
        <f>IF(Q144&gt;R144,1,0)</f>
        <v>1</v>
      </c>
      <c r="T144" s="20">
        <f>IF(R144&gt;Q144,1,0)</f>
        <v>0</v>
      </c>
    </row>
    <row r="145" spans="1:20" ht="15">
      <c r="A145" s="40"/>
      <c r="B145" s="40"/>
      <c r="C145" s="21" t="s">
        <v>46</v>
      </c>
      <c r="D145" s="141" t="s">
        <v>145</v>
      </c>
      <c r="E145" s="141" t="s">
        <v>125</v>
      </c>
      <c r="F145" s="138">
        <v>6</v>
      </c>
      <c r="G145" s="138" t="s">
        <v>37</v>
      </c>
      <c r="H145" s="140">
        <v>21</v>
      </c>
      <c r="I145" s="138">
        <v>2</v>
      </c>
      <c r="J145" s="138" t="s">
        <v>37</v>
      </c>
      <c r="K145" s="140">
        <v>21</v>
      </c>
      <c r="L145" s="138"/>
      <c r="M145" s="138" t="s">
        <v>37</v>
      </c>
      <c r="N145" s="140"/>
      <c r="O145" s="17">
        <f>F145+I145+L145</f>
        <v>8</v>
      </c>
      <c r="P145" s="18">
        <f>H145+K145+N145</f>
        <v>42</v>
      </c>
      <c r="Q145" s="19">
        <f>IF(F145&gt;H145,1,0)+IF(I145&gt;K145,1,0)+IF(L145&gt;N145,1,0)</f>
        <v>0</v>
      </c>
      <c r="R145" s="20">
        <f>IF(H145&gt;F145,1,0)+IF(K145&gt;I145,1,0)+IF(N145&gt;L145,1,0)</f>
        <v>2</v>
      </c>
      <c r="S145" s="19">
        <f>IF(Q145&gt;R145,1,0)</f>
        <v>0</v>
      </c>
      <c r="T145" s="20">
        <f>IF(R145&gt;Q145,1,0)</f>
        <v>1</v>
      </c>
    </row>
    <row r="146" spans="1:20" ht="15.75" thickBot="1">
      <c r="A146" s="40"/>
      <c r="B146" s="40"/>
      <c r="C146" s="35" t="s">
        <v>36</v>
      </c>
      <c r="D146" s="142" t="s">
        <v>174</v>
      </c>
      <c r="E146" s="142" t="s">
        <v>126</v>
      </c>
      <c r="F146" s="143">
        <v>21</v>
      </c>
      <c r="G146" s="143" t="s">
        <v>37</v>
      </c>
      <c r="H146" s="144">
        <v>14</v>
      </c>
      <c r="I146" s="143">
        <v>21</v>
      </c>
      <c r="J146" s="143" t="s">
        <v>37</v>
      </c>
      <c r="K146" s="144">
        <v>14</v>
      </c>
      <c r="L146" s="143"/>
      <c r="M146" s="143" t="s">
        <v>37</v>
      </c>
      <c r="N146" s="144"/>
      <c r="O146" s="22">
        <f>F146+I146+L146</f>
        <v>42</v>
      </c>
      <c r="P146" s="23">
        <f>H146+K146+N146</f>
        <v>28</v>
      </c>
      <c r="Q146" s="24">
        <f>IF(F146&gt;H146,1,0)+IF(I146&gt;K146,1,0)+IF(L146&gt;N146,1,0)</f>
        <v>2</v>
      </c>
      <c r="R146" s="25">
        <f>IF(H146&gt;F146,1,0)+IF(K146&gt;I146,1,0)+IF(N146&gt;L146,1,0)</f>
        <v>0</v>
      </c>
      <c r="S146" s="24">
        <f>IF(Q146&gt;R146,1,0)</f>
        <v>1</v>
      </c>
      <c r="T146" s="25">
        <f>IF(R146&gt;Q146,1,0)</f>
        <v>0</v>
      </c>
    </row>
    <row r="147" spans="1:20" ht="15.75" thickTop="1">
      <c r="A147" s="42"/>
      <c r="B147" s="42"/>
      <c r="C147" s="26" t="s">
        <v>38</v>
      </c>
      <c r="D147" s="145">
        <f>IF(S147+T147=0,0,IF(S147=T147,2,IF(S147&gt;T147,3,1)))</f>
        <v>3</v>
      </c>
      <c r="E147" s="145">
        <f>IF(S147+T147=0,0,IF(S147=T147,2,IF(T147&gt;S147,3,1)))</f>
        <v>1</v>
      </c>
      <c r="F147" s="146"/>
      <c r="G147" s="147"/>
      <c r="H147" s="147"/>
      <c r="I147" s="147"/>
      <c r="J147" s="147"/>
      <c r="K147" s="147"/>
      <c r="L147" s="147"/>
      <c r="M147" s="147"/>
      <c r="N147" s="148"/>
      <c r="O147" s="27">
        <f t="shared" ref="O147:T147" si="13">SUM(O142:O146)</f>
        <v>187</v>
      </c>
      <c r="P147" s="28">
        <f t="shared" si="13"/>
        <v>178</v>
      </c>
      <c r="Q147" s="28">
        <f t="shared" si="13"/>
        <v>7</v>
      </c>
      <c r="R147" s="28">
        <f t="shared" si="13"/>
        <v>4</v>
      </c>
      <c r="S147" s="28">
        <f t="shared" si="13"/>
        <v>3</v>
      </c>
      <c r="T147" s="28">
        <f t="shared" si="13"/>
        <v>2</v>
      </c>
    </row>
    <row r="148" spans="1:20" ht="15">
      <c r="A148" s="43"/>
      <c r="B148" s="43"/>
      <c r="C148" s="34" t="s">
        <v>47</v>
      </c>
      <c r="D148" s="497" t="str">
        <f>IF(D147+E147=0,0,IF(D147=E147,E140,IF(D147&gt;E147,D141,E141)))</f>
        <v>SKB Český Krumlov "C"</v>
      </c>
      <c r="E148" s="498"/>
      <c r="F148" s="149"/>
      <c r="G148" s="149"/>
      <c r="H148" s="149"/>
      <c r="I148" s="149"/>
      <c r="J148" s="149"/>
      <c r="K148" s="149"/>
      <c r="L148" s="149"/>
      <c r="M148" s="149"/>
      <c r="N148" s="149"/>
      <c r="O148" s="31"/>
      <c r="P148" s="32"/>
      <c r="Q148" s="32"/>
      <c r="R148" s="32"/>
      <c r="S148" s="32"/>
      <c r="T148" s="32"/>
    </row>
    <row r="149" spans="1:20">
      <c r="A149" s="44"/>
      <c r="B149" s="44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</row>
    <row r="150" spans="1:20" ht="15" hidden="1">
      <c r="A150" s="41"/>
      <c r="B150" s="41"/>
      <c r="C150" s="13"/>
      <c r="D150" s="130"/>
      <c r="E150" s="131" t="s">
        <v>48</v>
      </c>
      <c r="F150" s="499" t="s">
        <v>31</v>
      </c>
      <c r="G150" s="500"/>
      <c r="H150" s="500"/>
      <c r="I150" s="500"/>
      <c r="J150" s="500"/>
      <c r="K150" s="500"/>
      <c r="L150" s="500"/>
      <c r="M150" s="500"/>
      <c r="N150" s="501"/>
      <c r="O150" s="502" t="s">
        <v>32</v>
      </c>
      <c r="P150" s="503"/>
      <c r="Q150" s="502" t="s">
        <v>33</v>
      </c>
      <c r="R150" s="503"/>
      <c r="S150" s="502" t="s">
        <v>34</v>
      </c>
      <c r="T150" s="503"/>
    </row>
    <row r="151" spans="1:20" ht="15.75" hidden="1" thickBot="1">
      <c r="A151" s="40">
        <v>3</v>
      </c>
      <c r="B151" s="40">
        <v>4</v>
      </c>
      <c r="C151" s="14" t="s">
        <v>35</v>
      </c>
      <c r="D151" s="132" t="str">
        <f>VLOOKUP(A151,Systém!$P$5:$Q$14,2,FALSE)</f>
        <v>Sokol České Budějovice "A"</v>
      </c>
      <c r="E151" s="132" t="str">
        <f>VLOOKUP(B151,Systém!$P$5:$Q$14,2,FALSE)</f>
        <v>SK Badminton Tábor - družstvo odstoupilo</v>
      </c>
      <c r="F151" s="133">
        <v>1</v>
      </c>
      <c r="G151" s="134"/>
      <c r="H151" s="134"/>
      <c r="I151" s="134">
        <v>2</v>
      </c>
      <c r="J151" s="134"/>
      <c r="K151" s="134"/>
      <c r="L151" s="134">
        <v>3</v>
      </c>
      <c r="M151" s="135"/>
      <c r="N151" s="136"/>
      <c r="O151" s="504"/>
      <c r="P151" s="505"/>
      <c r="Q151" s="504"/>
      <c r="R151" s="505"/>
      <c r="S151" s="504"/>
      <c r="T151" s="505"/>
    </row>
    <row r="152" spans="1:20" ht="15.75" hidden="1" thickTop="1">
      <c r="A152" s="40"/>
      <c r="B152" s="40"/>
      <c r="C152" s="16" t="s">
        <v>43</v>
      </c>
      <c r="D152" s="137"/>
      <c r="E152" s="137"/>
      <c r="F152" s="138"/>
      <c r="G152" s="139" t="s">
        <v>37</v>
      </c>
      <c r="H152" s="140"/>
      <c r="I152" s="138"/>
      <c r="J152" s="139" t="s">
        <v>37</v>
      </c>
      <c r="K152" s="140"/>
      <c r="L152" s="138"/>
      <c r="M152" s="139" t="s">
        <v>37</v>
      </c>
      <c r="N152" s="140"/>
      <c r="O152" s="17">
        <f>F152+I152+L152</f>
        <v>0</v>
      </c>
      <c r="P152" s="18">
        <f>H152+K152+N152</f>
        <v>0</v>
      </c>
      <c r="Q152" s="19">
        <f>IF(F152&gt;H152,1,0)+IF(I152&gt;K152,1,0)+IF(L152&gt;N152,1,0)</f>
        <v>0</v>
      </c>
      <c r="R152" s="20">
        <f>IF(H152&gt;F152,1,0)+IF(K152&gt;I152,1,0)+IF(N152&gt;L152,1,0)</f>
        <v>0</v>
      </c>
      <c r="S152" s="19">
        <f>IF(Q152&gt;R152,1,0)</f>
        <v>0</v>
      </c>
      <c r="T152" s="20">
        <f>IF(R152&gt;Q152,1,0)</f>
        <v>0</v>
      </c>
    </row>
    <row r="153" spans="1:20" ht="15" hidden="1">
      <c r="A153" s="40"/>
      <c r="B153" s="40"/>
      <c r="C153" s="21" t="s">
        <v>44</v>
      </c>
      <c r="D153" s="141"/>
      <c r="E153" s="141"/>
      <c r="F153" s="138"/>
      <c r="G153" s="138" t="s">
        <v>37</v>
      </c>
      <c r="H153" s="140"/>
      <c r="I153" s="138"/>
      <c r="J153" s="138" t="s">
        <v>37</v>
      </c>
      <c r="K153" s="140"/>
      <c r="L153" s="138"/>
      <c r="M153" s="138" t="s">
        <v>37</v>
      </c>
      <c r="N153" s="140"/>
      <c r="O153" s="17">
        <f>F153+I153+L153</f>
        <v>0</v>
      </c>
      <c r="P153" s="18">
        <f>H153+K153+N153</f>
        <v>0</v>
      </c>
      <c r="Q153" s="19">
        <f>IF(F153&gt;H153,1,0)+IF(I153&gt;K153,1,0)+IF(L153&gt;N153,1,0)</f>
        <v>0</v>
      </c>
      <c r="R153" s="20">
        <f>IF(H153&gt;F153,1,0)+IF(K153&gt;I153,1,0)+IF(N153&gt;L153,1,0)</f>
        <v>0</v>
      </c>
      <c r="S153" s="19">
        <f>IF(Q153&gt;R153,1,0)</f>
        <v>0</v>
      </c>
      <c r="T153" s="20">
        <f>IF(R153&gt;Q153,1,0)</f>
        <v>0</v>
      </c>
    </row>
    <row r="154" spans="1:20" ht="15" hidden="1">
      <c r="A154" s="40"/>
      <c r="B154" s="40"/>
      <c r="C154" s="21" t="s">
        <v>45</v>
      </c>
      <c r="D154" s="141"/>
      <c r="E154" s="137"/>
      <c r="F154" s="138"/>
      <c r="G154" s="138" t="s">
        <v>37</v>
      </c>
      <c r="H154" s="140"/>
      <c r="I154" s="138"/>
      <c r="J154" s="138" t="s">
        <v>37</v>
      </c>
      <c r="K154" s="140"/>
      <c r="L154" s="138"/>
      <c r="M154" s="138" t="s">
        <v>37</v>
      </c>
      <c r="N154" s="140"/>
      <c r="O154" s="17">
        <f>F154+I154+L154</f>
        <v>0</v>
      </c>
      <c r="P154" s="18">
        <f>H154+K154+N154</f>
        <v>0</v>
      </c>
      <c r="Q154" s="19">
        <f>IF(F154&gt;H154,1,0)+IF(I154&gt;K154,1,0)+IF(L154&gt;N154,1,0)</f>
        <v>0</v>
      </c>
      <c r="R154" s="20">
        <f>IF(H154&gt;F154,1,0)+IF(K154&gt;I154,1,0)+IF(N154&gt;L154,1,0)</f>
        <v>0</v>
      </c>
      <c r="S154" s="19">
        <f>IF(Q154&gt;R154,1,0)</f>
        <v>0</v>
      </c>
      <c r="T154" s="20">
        <f>IF(R154&gt;Q154,1,0)</f>
        <v>0</v>
      </c>
    </row>
    <row r="155" spans="1:20" ht="15" hidden="1">
      <c r="A155" s="40"/>
      <c r="B155" s="40"/>
      <c r="C155" s="21" t="s">
        <v>46</v>
      </c>
      <c r="D155" s="141"/>
      <c r="E155" s="141"/>
      <c r="F155" s="138"/>
      <c r="G155" s="138" t="s">
        <v>37</v>
      </c>
      <c r="H155" s="140"/>
      <c r="I155" s="138"/>
      <c r="J155" s="138" t="s">
        <v>37</v>
      </c>
      <c r="K155" s="140"/>
      <c r="L155" s="138"/>
      <c r="M155" s="138" t="s">
        <v>37</v>
      </c>
      <c r="N155" s="140"/>
      <c r="O155" s="17">
        <f>F155+I155+L155</f>
        <v>0</v>
      </c>
      <c r="P155" s="18">
        <f>H155+K155+N155</f>
        <v>0</v>
      </c>
      <c r="Q155" s="19">
        <f>IF(F155&gt;H155,1,0)+IF(I155&gt;K155,1,0)+IF(L155&gt;N155,1,0)</f>
        <v>0</v>
      </c>
      <c r="R155" s="20">
        <f>IF(H155&gt;F155,1,0)+IF(K155&gt;I155,1,0)+IF(N155&gt;L155,1,0)</f>
        <v>0</v>
      </c>
      <c r="S155" s="19">
        <f>IF(Q155&gt;R155,1,0)</f>
        <v>0</v>
      </c>
      <c r="T155" s="20">
        <f>IF(R155&gt;Q155,1,0)</f>
        <v>0</v>
      </c>
    </row>
    <row r="156" spans="1:20" ht="15.75" hidden="1" thickBot="1">
      <c r="A156" s="40"/>
      <c r="B156" s="40"/>
      <c r="C156" s="35" t="s">
        <v>36</v>
      </c>
      <c r="D156" s="142"/>
      <c r="E156" s="142"/>
      <c r="F156" s="143"/>
      <c r="G156" s="143" t="s">
        <v>37</v>
      </c>
      <c r="H156" s="144"/>
      <c r="I156" s="143"/>
      <c r="J156" s="143" t="s">
        <v>37</v>
      </c>
      <c r="K156" s="144"/>
      <c r="L156" s="143"/>
      <c r="M156" s="143" t="s">
        <v>37</v>
      </c>
      <c r="N156" s="144"/>
      <c r="O156" s="22">
        <f>F156+I156+L156</f>
        <v>0</v>
      </c>
      <c r="P156" s="23">
        <f>H156+K156+N156</f>
        <v>0</v>
      </c>
      <c r="Q156" s="24">
        <f>IF(F156&gt;H156,1,0)+IF(I156&gt;K156,1,0)+IF(L156&gt;N156,1,0)</f>
        <v>0</v>
      </c>
      <c r="R156" s="25">
        <f>IF(H156&gt;F156,1,0)+IF(K156&gt;I156,1,0)+IF(N156&gt;L156,1,0)</f>
        <v>0</v>
      </c>
      <c r="S156" s="24">
        <f>IF(Q156&gt;R156,1,0)</f>
        <v>0</v>
      </c>
      <c r="T156" s="25">
        <f>IF(R156&gt;Q156,1,0)</f>
        <v>0</v>
      </c>
    </row>
    <row r="157" spans="1:20" ht="15.75" hidden="1" thickTop="1">
      <c r="A157" s="42"/>
      <c r="B157" s="42"/>
      <c r="C157" s="26" t="s">
        <v>38</v>
      </c>
      <c r="D157" s="145">
        <f>IF(S157+T157=0,0,IF(S157=T157,2,IF(S157&gt;T157,3,1)))</f>
        <v>0</v>
      </c>
      <c r="E157" s="145">
        <f>IF(S157+T157=0,0,IF(S157=T157,2,IF(T157&gt;S157,3,1)))</f>
        <v>0</v>
      </c>
      <c r="F157" s="146"/>
      <c r="G157" s="147"/>
      <c r="H157" s="147"/>
      <c r="I157" s="147"/>
      <c r="J157" s="147"/>
      <c r="K157" s="147"/>
      <c r="L157" s="147"/>
      <c r="M157" s="147"/>
      <c r="N157" s="148"/>
      <c r="O157" s="27">
        <f t="shared" ref="O157:T157" si="14">SUM(O152:O156)</f>
        <v>0</v>
      </c>
      <c r="P157" s="28">
        <f t="shared" si="14"/>
        <v>0</v>
      </c>
      <c r="Q157" s="28">
        <f t="shared" si="14"/>
        <v>0</v>
      </c>
      <c r="R157" s="28">
        <f t="shared" si="14"/>
        <v>0</v>
      </c>
      <c r="S157" s="28">
        <f t="shared" si="14"/>
        <v>0</v>
      </c>
      <c r="T157" s="28">
        <f t="shared" si="14"/>
        <v>0</v>
      </c>
    </row>
    <row r="158" spans="1:20" ht="15" hidden="1">
      <c r="A158" s="43"/>
      <c r="B158" s="43"/>
      <c r="C158" s="34" t="s">
        <v>47</v>
      </c>
      <c r="D158" s="497">
        <f>IF(D157+E157=0,0,IF(D157=E157,E150,IF(D157&gt;E157,D151,E151)))</f>
        <v>0</v>
      </c>
      <c r="E158" s="498"/>
      <c r="F158" s="149"/>
      <c r="G158" s="149"/>
      <c r="H158" s="149"/>
      <c r="I158" s="149"/>
      <c r="J158" s="149"/>
      <c r="K158" s="149"/>
      <c r="L158" s="149"/>
      <c r="M158" s="149"/>
      <c r="N158" s="149"/>
      <c r="O158" s="31"/>
      <c r="P158" s="32"/>
      <c r="Q158" s="32"/>
      <c r="R158" s="32"/>
      <c r="S158" s="32"/>
      <c r="T158" s="32"/>
    </row>
    <row r="159" spans="1:20" hidden="1">
      <c r="A159" s="44"/>
      <c r="B159" s="44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</row>
    <row r="160" spans="1:20" ht="15">
      <c r="A160" s="507" t="s">
        <v>3</v>
      </c>
      <c r="B160" s="507"/>
      <c r="C160" s="37" t="str">
        <f>Systém!$P$1</f>
        <v>Vodňany 13.1.2019</v>
      </c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</row>
    <row r="161" spans="1:20" ht="15">
      <c r="A161" s="40"/>
      <c r="B161" s="40"/>
      <c r="C161" s="36" t="s">
        <v>29</v>
      </c>
      <c r="D161" s="151" t="str">
        <f>Systém!$Q$3</f>
        <v>Vladimír Marek</v>
      </c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</row>
    <row r="162" spans="1:20" ht="15">
      <c r="A162" s="41"/>
      <c r="B162" s="41"/>
      <c r="C162" s="13"/>
      <c r="D162" s="130"/>
      <c r="E162" s="131" t="s">
        <v>48</v>
      </c>
      <c r="F162" s="499" t="s">
        <v>31</v>
      </c>
      <c r="G162" s="500"/>
      <c r="H162" s="500"/>
      <c r="I162" s="500"/>
      <c r="J162" s="500"/>
      <c r="K162" s="500"/>
      <c r="L162" s="500"/>
      <c r="M162" s="500"/>
      <c r="N162" s="501"/>
      <c r="O162" s="502" t="s">
        <v>32</v>
      </c>
      <c r="P162" s="503"/>
      <c r="Q162" s="502" t="s">
        <v>33</v>
      </c>
      <c r="R162" s="503"/>
      <c r="S162" s="502" t="s">
        <v>34</v>
      </c>
      <c r="T162" s="503"/>
    </row>
    <row r="163" spans="1:20" ht="15.75" thickBot="1">
      <c r="A163" s="40">
        <v>7</v>
      </c>
      <c r="B163" s="40">
        <v>10</v>
      </c>
      <c r="C163" s="14" t="s">
        <v>35</v>
      </c>
      <c r="D163" s="132" t="str">
        <f>VLOOKUP(A163,Systém!$P$5:$Q$14,2,FALSE)</f>
        <v>Sokol Křemže</v>
      </c>
      <c r="E163" s="132" t="str">
        <f>VLOOKUP(B163,Systém!$P$5:$Q$14,2,FALSE)</f>
        <v>SKB Český Krumlov "B"</v>
      </c>
      <c r="F163" s="133">
        <v>1</v>
      </c>
      <c r="G163" s="134"/>
      <c r="H163" s="134"/>
      <c r="I163" s="134">
        <v>2</v>
      </c>
      <c r="J163" s="134"/>
      <c r="K163" s="134"/>
      <c r="L163" s="134">
        <v>3</v>
      </c>
      <c r="M163" s="135"/>
      <c r="N163" s="136"/>
      <c r="O163" s="504"/>
      <c r="P163" s="505"/>
      <c r="Q163" s="504"/>
      <c r="R163" s="505"/>
      <c r="S163" s="504"/>
      <c r="T163" s="505"/>
    </row>
    <row r="164" spans="1:20" ht="15.75" thickTop="1">
      <c r="A164" s="40"/>
      <c r="B164" s="40"/>
      <c r="C164" s="16" t="s">
        <v>43</v>
      </c>
      <c r="D164" s="137" t="s">
        <v>168</v>
      </c>
      <c r="E164" s="137" t="s">
        <v>176</v>
      </c>
      <c r="F164" s="138">
        <v>22</v>
      </c>
      <c r="G164" s="139" t="s">
        <v>37</v>
      </c>
      <c r="H164" s="140">
        <v>20</v>
      </c>
      <c r="I164" s="138">
        <v>4</v>
      </c>
      <c r="J164" s="139" t="s">
        <v>37</v>
      </c>
      <c r="K164" s="140">
        <v>21</v>
      </c>
      <c r="L164" s="138">
        <v>10</v>
      </c>
      <c r="M164" s="139" t="s">
        <v>37</v>
      </c>
      <c r="N164" s="140">
        <v>21</v>
      </c>
      <c r="O164" s="17">
        <f>F164+I164+L164</f>
        <v>36</v>
      </c>
      <c r="P164" s="18">
        <f>H164+K164+N164</f>
        <v>62</v>
      </c>
      <c r="Q164" s="19">
        <f>IF(F164&gt;H164,1,0)+IF(I164&gt;K164,1,0)+IF(L164&gt;N164,1,0)</f>
        <v>1</v>
      </c>
      <c r="R164" s="20">
        <f>IF(H164&gt;F164,1,0)+IF(K164&gt;I164,1,0)+IF(N164&gt;L164,1,0)</f>
        <v>2</v>
      </c>
      <c r="S164" s="19">
        <f>IF(Q164&gt;R164,1,0)</f>
        <v>0</v>
      </c>
      <c r="T164" s="20">
        <f>IF(R164&gt;Q164,1,0)</f>
        <v>1</v>
      </c>
    </row>
    <row r="165" spans="1:20" ht="15">
      <c r="A165" s="40"/>
      <c r="B165" s="40"/>
      <c r="C165" s="21" t="s">
        <v>44</v>
      </c>
      <c r="D165" s="141" t="s">
        <v>169</v>
      </c>
      <c r="E165" s="141" t="s">
        <v>138</v>
      </c>
      <c r="F165" s="138">
        <v>11</v>
      </c>
      <c r="G165" s="138" t="s">
        <v>37</v>
      </c>
      <c r="H165" s="140">
        <v>21</v>
      </c>
      <c r="I165" s="138">
        <v>24</v>
      </c>
      <c r="J165" s="138" t="s">
        <v>37</v>
      </c>
      <c r="K165" s="140">
        <v>22</v>
      </c>
      <c r="L165" s="138">
        <v>16</v>
      </c>
      <c r="M165" s="138" t="s">
        <v>37</v>
      </c>
      <c r="N165" s="140">
        <v>21</v>
      </c>
      <c r="O165" s="17">
        <f>F165+I165+L165</f>
        <v>51</v>
      </c>
      <c r="P165" s="18">
        <f>H165+K165+N165</f>
        <v>64</v>
      </c>
      <c r="Q165" s="19">
        <f>IF(F165&gt;H165,1,0)+IF(I165&gt;K165,1,0)+IF(L165&gt;N165,1,0)</f>
        <v>1</v>
      </c>
      <c r="R165" s="20">
        <f>IF(H165&gt;F165,1,0)+IF(K165&gt;I165,1,0)+IF(N165&gt;L165,1,0)</f>
        <v>2</v>
      </c>
      <c r="S165" s="19">
        <f>IF(Q165&gt;R165,1,0)</f>
        <v>0</v>
      </c>
      <c r="T165" s="20">
        <f>IF(R165&gt;Q165,1,0)</f>
        <v>1</v>
      </c>
    </row>
    <row r="166" spans="1:20" ht="15">
      <c r="A166" s="40"/>
      <c r="B166" s="40"/>
      <c r="C166" s="21" t="s">
        <v>45</v>
      </c>
      <c r="D166" s="141" t="s">
        <v>170</v>
      </c>
      <c r="E166" s="137" t="s">
        <v>139</v>
      </c>
      <c r="F166" s="138">
        <v>19</v>
      </c>
      <c r="G166" s="138" t="s">
        <v>37</v>
      </c>
      <c r="H166" s="140">
        <v>21</v>
      </c>
      <c r="I166" s="138">
        <v>14</v>
      </c>
      <c r="J166" s="138" t="s">
        <v>37</v>
      </c>
      <c r="K166" s="140">
        <v>21</v>
      </c>
      <c r="L166" s="138"/>
      <c r="M166" s="138" t="s">
        <v>37</v>
      </c>
      <c r="N166" s="140"/>
      <c r="O166" s="17">
        <f>F166+I166+L166</f>
        <v>33</v>
      </c>
      <c r="P166" s="18">
        <f>H166+K166+N166</f>
        <v>42</v>
      </c>
      <c r="Q166" s="19">
        <f>IF(F166&gt;H166,1,0)+IF(I166&gt;K166,1,0)+IF(L166&gt;N166,1,0)</f>
        <v>0</v>
      </c>
      <c r="R166" s="20">
        <f>IF(H166&gt;F166,1,0)+IF(K166&gt;I166,1,0)+IF(N166&gt;L166,1,0)</f>
        <v>2</v>
      </c>
      <c r="S166" s="19">
        <f>IF(Q166&gt;R166,1,0)</f>
        <v>0</v>
      </c>
      <c r="T166" s="20">
        <f>IF(R166&gt;Q166,1,0)</f>
        <v>1</v>
      </c>
    </row>
    <row r="167" spans="1:20" ht="15">
      <c r="A167" s="40"/>
      <c r="B167" s="40"/>
      <c r="C167" s="21" t="s">
        <v>46</v>
      </c>
      <c r="D167" s="141" t="s">
        <v>171</v>
      </c>
      <c r="E167" s="141" t="s">
        <v>140</v>
      </c>
      <c r="F167" s="138">
        <v>2</v>
      </c>
      <c r="G167" s="138" t="s">
        <v>37</v>
      </c>
      <c r="H167" s="140">
        <v>21</v>
      </c>
      <c r="I167" s="138">
        <v>4</v>
      </c>
      <c r="J167" s="138" t="s">
        <v>37</v>
      </c>
      <c r="K167" s="140">
        <v>21</v>
      </c>
      <c r="L167" s="138"/>
      <c r="M167" s="138" t="s">
        <v>37</v>
      </c>
      <c r="N167" s="140"/>
      <c r="O167" s="17">
        <f>F167+I167+L167</f>
        <v>6</v>
      </c>
      <c r="P167" s="18">
        <f>H167+K167+N167</f>
        <v>42</v>
      </c>
      <c r="Q167" s="19">
        <f>IF(F167&gt;H167,1,0)+IF(I167&gt;K167,1,0)+IF(L167&gt;N167,1,0)</f>
        <v>0</v>
      </c>
      <c r="R167" s="20">
        <f>IF(H167&gt;F167,1,0)+IF(K167&gt;I167,1,0)+IF(N167&gt;L167,1,0)</f>
        <v>2</v>
      </c>
      <c r="S167" s="19">
        <f>IF(Q167&gt;R167,1,0)</f>
        <v>0</v>
      </c>
      <c r="T167" s="20">
        <f>IF(R167&gt;Q167,1,0)</f>
        <v>1</v>
      </c>
    </row>
    <row r="168" spans="1:20" ht="15.75" thickBot="1">
      <c r="A168" s="40"/>
      <c r="B168" s="40"/>
      <c r="C168" s="35" t="s">
        <v>36</v>
      </c>
      <c r="D168" s="142" t="s">
        <v>172</v>
      </c>
      <c r="E168" s="142" t="s">
        <v>183</v>
      </c>
      <c r="F168" s="143">
        <v>23</v>
      </c>
      <c r="G168" s="143" t="s">
        <v>37</v>
      </c>
      <c r="H168" s="144">
        <v>21</v>
      </c>
      <c r="I168" s="143">
        <v>21</v>
      </c>
      <c r="J168" s="143" t="s">
        <v>37</v>
      </c>
      <c r="K168" s="144">
        <v>15</v>
      </c>
      <c r="L168" s="143"/>
      <c r="M168" s="143" t="s">
        <v>37</v>
      </c>
      <c r="N168" s="144"/>
      <c r="O168" s="22">
        <f>F168+I168+L168</f>
        <v>44</v>
      </c>
      <c r="P168" s="23">
        <f>H168+K168+N168</f>
        <v>36</v>
      </c>
      <c r="Q168" s="24">
        <f>IF(F168&gt;H168,1,0)+IF(I168&gt;K168,1,0)+IF(L168&gt;N168,1,0)</f>
        <v>2</v>
      </c>
      <c r="R168" s="25">
        <f>IF(H168&gt;F168,1,0)+IF(K168&gt;I168,1,0)+IF(N168&gt;L168,1,0)</f>
        <v>0</v>
      </c>
      <c r="S168" s="24">
        <f>IF(Q168&gt;R168,1,0)</f>
        <v>1</v>
      </c>
      <c r="T168" s="25">
        <f>IF(R168&gt;Q168,1,0)</f>
        <v>0</v>
      </c>
    </row>
    <row r="169" spans="1:20" ht="15.75" thickTop="1">
      <c r="A169" s="42"/>
      <c r="B169" s="42"/>
      <c r="C169" s="26" t="s">
        <v>38</v>
      </c>
      <c r="D169" s="145">
        <f>IF(S169+T169=0,0,IF(S169=T169,2,IF(S169&gt;T169,3,1)))</f>
        <v>1</v>
      </c>
      <c r="E169" s="145">
        <f>IF(S169+T169=0,0,IF(S169=T169,2,IF(T169&gt;S169,3,1)))</f>
        <v>3</v>
      </c>
      <c r="F169" s="146"/>
      <c r="G169" s="147"/>
      <c r="H169" s="147"/>
      <c r="I169" s="147"/>
      <c r="J169" s="147"/>
      <c r="K169" s="147"/>
      <c r="L169" s="147"/>
      <c r="M169" s="147"/>
      <c r="N169" s="148"/>
      <c r="O169" s="27">
        <f t="shared" ref="O169:T169" si="15">SUM(O164:O168)</f>
        <v>170</v>
      </c>
      <c r="P169" s="28">
        <f t="shared" si="15"/>
        <v>246</v>
      </c>
      <c r="Q169" s="28">
        <f t="shared" si="15"/>
        <v>4</v>
      </c>
      <c r="R169" s="28">
        <f t="shared" si="15"/>
        <v>8</v>
      </c>
      <c r="S169" s="28">
        <f t="shared" si="15"/>
        <v>1</v>
      </c>
      <c r="T169" s="28">
        <f t="shared" si="15"/>
        <v>4</v>
      </c>
    </row>
    <row r="170" spans="1:20" ht="15">
      <c r="A170" s="43"/>
      <c r="B170" s="43"/>
      <c r="C170" s="34" t="s">
        <v>47</v>
      </c>
      <c r="D170" s="497" t="str">
        <f>IF(D169+E169=0,0,IF(D169=E169,E162,IF(D169&gt;E169,D163,E163)))</f>
        <v>SKB Český Krumlov "B"</v>
      </c>
      <c r="E170" s="498"/>
      <c r="F170" s="149"/>
      <c r="G170" s="149"/>
      <c r="H170" s="149"/>
      <c r="I170" s="149"/>
      <c r="J170" s="149"/>
      <c r="K170" s="149"/>
      <c r="L170" s="149"/>
      <c r="M170" s="149"/>
      <c r="N170" s="149"/>
      <c r="O170" s="31"/>
      <c r="P170" s="32"/>
      <c r="Q170" s="32"/>
      <c r="R170" s="32"/>
      <c r="S170" s="32"/>
      <c r="T170" s="32"/>
    </row>
    <row r="171" spans="1:20" ht="15">
      <c r="A171" s="43"/>
      <c r="B171" s="43"/>
      <c r="C171" s="30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31"/>
      <c r="P171" s="32"/>
      <c r="Q171" s="32"/>
      <c r="R171" s="32"/>
      <c r="S171" s="32"/>
      <c r="T171" s="32"/>
    </row>
    <row r="172" spans="1:20" ht="15">
      <c r="A172" s="41"/>
      <c r="B172" s="41"/>
      <c r="C172" s="13"/>
      <c r="D172" s="130"/>
      <c r="E172" s="131" t="s">
        <v>48</v>
      </c>
      <c r="F172" s="499" t="s">
        <v>31</v>
      </c>
      <c r="G172" s="500"/>
      <c r="H172" s="500"/>
      <c r="I172" s="500"/>
      <c r="J172" s="500"/>
      <c r="K172" s="500"/>
      <c r="L172" s="500"/>
      <c r="M172" s="500"/>
      <c r="N172" s="501"/>
      <c r="O172" s="502" t="s">
        <v>32</v>
      </c>
      <c r="P172" s="503"/>
      <c r="Q172" s="502" t="s">
        <v>33</v>
      </c>
      <c r="R172" s="503"/>
      <c r="S172" s="502" t="s">
        <v>34</v>
      </c>
      <c r="T172" s="503"/>
    </row>
    <row r="173" spans="1:20" ht="15.75" thickBot="1">
      <c r="A173" s="40">
        <v>8</v>
      </c>
      <c r="B173" s="40">
        <v>6</v>
      </c>
      <c r="C173" s="14" t="s">
        <v>35</v>
      </c>
      <c r="D173" s="132" t="str">
        <f>VLOOKUP(A173,Systém!$P$5:$Q$14,2,FALSE)</f>
        <v>Sokol České Budějovice "B"</v>
      </c>
      <c r="E173" s="132" t="str">
        <f>VLOOKUP(B173,Systém!$P$5:$Q$14,2,FALSE)</f>
        <v>Sokol Vodňany</v>
      </c>
      <c r="F173" s="133">
        <v>1</v>
      </c>
      <c r="G173" s="134"/>
      <c r="H173" s="134"/>
      <c r="I173" s="134">
        <v>2</v>
      </c>
      <c r="J173" s="134"/>
      <c r="K173" s="134"/>
      <c r="L173" s="134">
        <v>3</v>
      </c>
      <c r="M173" s="135"/>
      <c r="N173" s="136"/>
      <c r="O173" s="504"/>
      <c r="P173" s="505"/>
      <c r="Q173" s="504"/>
      <c r="R173" s="505"/>
      <c r="S173" s="504"/>
      <c r="T173" s="505"/>
    </row>
    <row r="174" spans="1:20" ht="15.75" thickTop="1">
      <c r="A174" s="40"/>
      <c r="B174" s="40"/>
      <c r="C174" s="16" t="s">
        <v>43</v>
      </c>
      <c r="D174" s="137" t="s">
        <v>157</v>
      </c>
      <c r="E174" s="137" t="s">
        <v>127</v>
      </c>
      <c r="F174" s="138">
        <v>6</v>
      </c>
      <c r="G174" s="139" t="s">
        <v>37</v>
      </c>
      <c r="H174" s="140">
        <v>21</v>
      </c>
      <c r="I174" s="138">
        <v>11</v>
      </c>
      <c r="J174" s="139" t="s">
        <v>37</v>
      </c>
      <c r="K174" s="140">
        <v>21</v>
      </c>
      <c r="L174" s="138"/>
      <c r="M174" s="139" t="s">
        <v>37</v>
      </c>
      <c r="N174" s="140"/>
      <c r="O174" s="17">
        <f>F174+I174+L174</f>
        <v>17</v>
      </c>
      <c r="P174" s="18">
        <f>H174+K174+N174</f>
        <v>42</v>
      </c>
      <c r="Q174" s="19">
        <f>IF(F174&gt;H174,1,0)+IF(I174&gt;K174,1,0)+IF(L174&gt;N174,1,0)</f>
        <v>0</v>
      </c>
      <c r="R174" s="20">
        <f>IF(H174&gt;F174,1,0)+IF(K174&gt;I174,1,0)+IF(N174&gt;L174,1,0)</f>
        <v>2</v>
      </c>
      <c r="S174" s="19">
        <f>IF(Q174&gt;R174,1,0)</f>
        <v>0</v>
      </c>
      <c r="T174" s="20">
        <f>IF(R174&gt;Q174,1,0)</f>
        <v>1</v>
      </c>
    </row>
    <row r="175" spans="1:20" ht="15">
      <c r="A175" s="40"/>
      <c r="B175" s="40"/>
      <c r="C175" s="21" t="s">
        <v>44</v>
      </c>
      <c r="D175" s="141" t="s">
        <v>158</v>
      </c>
      <c r="E175" s="141" t="s">
        <v>128</v>
      </c>
      <c r="F175" s="138">
        <v>21</v>
      </c>
      <c r="G175" s="138" t="s">
        <v>37</v>
      </c>
      <c r="H175" s="140">
        <v>6</v>
      </c>
      <c r="I175" s="138">
        <v>21</v>
      </c>
      <c r="J175" s="138" t="s">
        <v>37</v>
      </c>
      <c r="K175" s="140">
        <v>17</v>
      </c>
      <c r="L175" s="138"/>
      <c r="M175" s="138" t="s">
        <v>37</v>
      </c>
      <c r="N175" s="140"/>
      <c r="O175" s="17">
        <f>F175+I175+L175</f>
        <v>42</v>
      </c>
      <c r="P175" s="18">
        <f>H175+K175+N175</f>
        <v>23</v>
      </c>
      <c r="Q175" s="19">
        <f>IF(F175&gt;H175,1,0)+IF(I175&gt;K175,1,0)+IF(L175&gt;N175,1,0)</f>
        <v>2</v>
      </c>
      <c r="R175" s="20">
        <f>IF(H175&gt;F175,1,0)+IF(K175&gt;I175,1,0)+IF(N175&gt;L175,1,0)</f>
        <v>0</v>
      </c>
      <c r="S175" s="19">
        <f>IF(Q175&gt;R175,1,0)</f>
        <v>1</v>
      </c>
      <c r="T175" s="20">
        <f>IF(R175&gt;Q175,1,0)</f>
        <v>0</v>
      </c>
    </row>
    <row r="176" spans="1:20" ht="15">
      <c r="A176" s="40"/>
      <c r="B176" s="40"/>
      <c r="C176" s="21" t="s">
        <v>45</v>
      </c>
      <c r="D176" s="141" t="s">
        <v>159</v>
      </c>
      <c r="E176" s="137" t="s">
        <v>129</v>
      </c>
      <c r="F176" s="138">
        <v>21</v>
      </c>
      <c r="G176" s="138" t="s">
        <v>37</v>
      </c>
      <c r="H176" s="140">
        <v>3</v>
      </c>
      <c r="I176" s="138">
        <v>21</v>
      </c>
      <c r="J176" s="138" t="s">
        <v>37</v>
      </c>
      <c r="K176" s="140">
        <v>17</v>
      </c>
      <c r="L176" s="138"/>
      <c r="M176" s="138" t="s">
        <v>37</v>
      </c>
      <c r="N176" s="140"/>
      <c r="O176" s="17">
        <f>F176+I176+L176</f>
        <v>42</v>
      </c>
      <c r="P176" s="18">
        <f>H176+K176+N176</f>
        <v>20</v>
      </c>
      <c r="Q176" s="19">
        <f>IF(F176&gt;H176,1,0)+IF(I176&gt;K176,1,0)+IF(L176&gt;N176,1,0)</f>
        <v>2</v>
      </c>
      <c r="R176" s="20">
        <f>IF(H176&gt;F176,1,0)+IF(K176&gt;I176,1,0)+IF(N176&gt;L176,1,0)</f>
        <v>0</v>
      </c>
      <c r="S176" s="19">
        <f>IF(Q176&gt;R176,1,0)</f>
        <v>1</v>
      </c>
      <c r="T176" s="20">
        <f>IF(R176&gt;Q176,1,0)</f>
        <v>0</v>
      </c>
    </row>
    <row r="177" spans="1:20" ht="15">
      <c r="A177" s="40"/>
      <c r="B177" s="40"/>
      <c r="C177" s="21" t="s">
        <v>46</v>
      </c>
      <c r="D177" s="141" t="s">
        <v>160</v>
      </c>
      <c r="E177" s="141" t="s">
        <v>130</v>
      </c>
      <c r="F177" s="138">
        <v>10</v>
      </c>
      <c r="G177" s="138" t="s">
        <v>37</v>
      </c>
      <c r="H177" s="140">
        <v>21</v>
      </c>
      <c r="I177" s="138">
        <v>2</v>
      </c>
      <c r="J177" s="138" t="s">
        <v>37</v>
      </c>
      <c r="K177" s="140">
        <v>21</v>
      </c>
      <c r="L177" s="138"/>
      <c r="M177" s="138" t="s">
        <v>37</v>
      </c>
      <c r="N177" s="140"/>
      <c r="O177" s="17">
        <f>F177+I177+L177</f>
        <v>12</v>
      </c>
      <c r="P177" s="18">
        <f>H177+K177+N177</f>
        <v>42</v>
      </c>
      <c r="Q177" s="19">
        <f>IF(F177&gt;H177,1,0)+IF(I177&gt;K177,1,0)+IF(L177&gt;N177,1,0)</f>
        <v>0</v>
      </c>
      <c r="R177" s="20">
        <f>IF(H177&gt;F177,1,0)+IF(K177&gt;I177,1,0)+IF(N177&gt;L177,1,0)</f>
        <v>2</v>
      </c>
      <c r="S177" s="19">
        <f>IF(Q177&gt;R177,1,0)</f>
        <v>0</v>
      </c>
      <c r="T177" s="20">
        <f>IF(R177&gt;Q177,1,0)</f>
        <v>1</v>
      </c>
    </row>
    <row r="178" spans="1:20" ht="15.75" thickBot="1">
      <c r="A178" s="40"/>
      <c r="B178" s="40"/>
      <c r="C178" s="35" t="s">
        <v>36</v>
      </c>
      <c r="D178" s="142" t="s">
        <v>161</v>
      </c>
      <c r="E178" s="142" t="s">
        <v>131</v>
      </c>
      <c r="F178" s="143">
        <v>8</v>
      </c>
      <c r="G178" s="143" t="s">
        <v>37</v>
      </c>
      <c r="H178" s="144">
        <v>21</v>
      </c>
      <c r="I178" s="143">
        <v>10</v>
      </c>
      <c r="J178" s="143" t="s">
        <v>37</v>
      </c>
      <c r="K178" s="144">
        <v>21</v>
      </c>
      <c r="L178" s="143"/>
      <c r="M178" s="143" t="s">
        <v>37</v>
      </c>
      <c r="N178" s="144"/>
      <c r="O178" s="22">
        <f>F178+I178+L178</f>
        <v>18</v>
      </c>
      <c r="P178" s="23">
        <f>H178+K178+N178</f>
        <v>42</v>
      </c>
      <c r="Q178" s="24">
        <f>IF(F178&gt;H178,1,0)+IF(I178&gt;K178,1,0)+IF(L178&gt;N178,1,0)</f>
        <v>0</v>
      </c>
      <c r="R178" s="25">
        <f>IF(H178&gt;F178,1,0)+IF(K178&gt;I178,1,0)+IF(N178&gt;L178,1,0)</f>
        <v>2</v>
      </c>
      <c r="S178" s="24">
        <f>IF(Q178&gt;R178,1,0)</f>
        <v>0</v>
      </c>
      <c r="T178" s="25">
        <f>IF(R178&gt;Q178,1,0)</f>
        <v>1</v>
      </c>
    </row>
    <row r="179" spans="1:20" ht="15.75" thickTop="1">
      <c r="A179" s="42"/>
      <c r="B179" s="42"/>
      <c r="C179" s="26" t="s">
        <v>38</v>
      </c>
      <c r="D179" s="145">
        <f>IF(S179+T179=0,0,IF(S179=T179,2,IF(S179&gt;T179,3,1)))</f>
        <v>1</v>
      </c>
      <c r="E179" s="145">
        <f>IF(S179+T179=0,0,IF(S179=T179,2,IF(T179&gt;S179,3,1)))</f>
        <v>3</v>
      </c>
      <c r="F179" s="146"/>
      <c r="G179" s="147"/>
      <c r="H179" s="147"/>
      <c r="I179" s="147"/>
      <c r="J179" s="147"/>
      <c r="K179" s="147"/>
      <c r="L179" s="147"/>
      <c r="M179" s="147"/>
      <c r="N179" s="148"/>
      <c r="O179" s="27">
        <f t="shared" ref="O179:T179" si="16">SUM(O174:O178)</f>
        <v>131</v>
      </c>
      <c r="P179" s="28">
        <f t="shared" si="16"/>
        <v>169</v>
      </c>
      <c r="Q179" s="28">
        <f t="shared" si="16"/>
        <v>4</v>
      </c>
      <c r="R179" s="28">
        <f t="shared" si="16"/>
        <v>6</v>
      </c>
      <c r="S179" s="28">
        <f t="shared" si="16"/>
        <v>2</v>
      </c>
      <c r="T179" s="28">
        <f t="shared" si="16"/>
        <v>3</v>
      </c>
    </row>
    <row r="180" spans="1:20" ht="15">
      <c r="A180" s="43"/>
      <c r="B180" s="43"/>
      <c r="C180" s="34" t="s">
        <v>47</v>
      </c>
      <c r="D180" s="497" t="str">
        <f>IF(D179+E179=0,0,IF(D179=E179,E172,IF(D179&gt;E179,D173,E173)))</f>
        <v>Sokol Vodňany</v>
      </c>
      <c r="E180" s="498"/>
      <c r="F180" s="149"/>
      <c r="G180" s="149"/>
      <c r="H180" s="149"/>
      <c r="I180" s="149"/>
      <c r="J180" s="149"/>
      <c r="K180" s="149"/>
      <c r="L180" s="149"/>
      <c r="M180" s="149"/>
      <c r="N180" s="149"/>
      <c r="O180" s="31"/>
      <c r="P180" s="32"/>
      <c r="Q180" s="32"/>
      <c r="R180" s="32"/>
      <c r="S180" s="32"/>
      <c r="T180" s="32"/>
    </row>
    <row r="181" spans="1:20">
      <c r="A181" s="44"/>
      <c r="B181" s="44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</row>
    <row r="182" spans="1:20" ht="15">
      <c r="A182" s="41"/>
      <c r="B182" s="41"/>
      <c r="C182" s="13"/>
      <c r="D182" s="130"/>
      <c r="E182" s="131" t="s">
        <v>48</v>
      </c>
      <c r="F182" s="499" t="s">
        <v>31</v>
      </c>
      <c r="G182" s="500"/>
      <c r="H182" s="500"/>
      <c r="I182" s="500"/>
      <c r="J182" s="500"/>
      <c r="K182" s="500"/>
      <c r="L182" s="500"/>
      <c r="M182" s="500"/>
      <c r="N182" s="501"/>
      <c r="O182" s="502" t="s">
        <v>32</v>
      </c>
      <c r="P182" s="503"/>
      <c r="Q182" s="502" t="s">
        <v>33</v>
      </c>
      <c r="R182" s="503"/>
      <c r="S182" s="502" t="s">
        <v>34</v>
      </c>
      <c r="T182" s="503"/>
    </row>
    <row r="183" spans="1:20" ht="15.75" thickBot="1">
      <c r="A183" s="40">
        <v>9</v>
      </c>
      <c r="B183" s="40">
        <v>5</v>
      </c>
      <c r="C183" s="14" t="s">
        <v>35</v>
      </c>
      <c r="D183" s="132" t="str">
        <f>VLOOKUP(A183,Systém!$P$5:$Q$14,2,FALSE)</f>
        <v>SKB Český Krumlov "D"</v>
      </c>
      <c r="E183" s="132" t="str">
        <f>VLOOKUP(B183,Systém!$P$5:$Q$14,2,FALSE)</f>
        <v>SK Dobrá Voda</v>
      </c>
      <c r="F183" s="133">
        <v>1</v>
      </c>
      <c r="G183" s="134"/>
      <c r="H183" s="134"/>
      <c r="I183" s="134">
        <v>2</v>
      </c>
      <c r="J183" s="134"/>
      <c r="K183" s="134"/>
      <c r="L183" s="134">
        <v>3</v>
      </c>
      <c r="M183" s="135"/>
      <c r="N183" s="136"/>
      <c r="O183" s="504"/>
      <c r="P183" s="505"/>
      <c r="Q183" s="504"/>
      <c r="R183" s="505"/>
      <c r="S183" s="504"/>
      <c r="T183" s="505"/>
    </row>
    <row r="184" spans="1:20" ht="15.75" thickTop="1">
      <c r="A184" s="40"/>
      <c r="B184" s="40"/>
      <c r="C184" s="16" t="s">
        <v>43</v>
      </c>
      <c r="D184" s="137" t="s">
        <v>178</v>
      </c>
      <c r="E184" s="137" t="s">
        <v>122</v>
      </c>
      <c r="F184" s="138">
        <v>10</v>
      </c>
      <c r="G184" s="139" t="s">
        <v>37</v>
      </c>
      <c r="H184" s="140">
        <v>21</v>
      </c>
      <c r="I184" s="138">
        <v>7</v>
      </c>
      <c r="J184" s="139" t="s">
        <v>37</v>
      </c>
      <c r="K184" s="140">
        <v>21</v>
      </c>
      <c r="L184" s="138"/>
      <c r="M184" s="139" t="s">
        <v>37</v>
      </c>
      <c r="N184" s="140"/>
      <c r="O184" s="17">
        <f>F184+I184+L184</f>
        <v>17</v>
      </c>
      <c r="P184" s="18">
        <f>H184+K184+N184</f>
        <v>42</v>
      </c>
      <c r="Q184" s="19">
        <f>IF(F184&gt;H184,1,0)+IF(I184&gt;K184,1,0)+IF(L184&gt;N184,1,0)</f>
        <v>0</v>
      </c>
      <c r="R184" s="20">
        <f>IF(H184&gt;F184,1,0)+IF(K184&gt;I184,1,0)+IF(N184&gt;L184,1,0)</f>
        <v>2</v>
      </c>
      <c r="S184" s="19">
        <f>IF(Q184&gt;R184,1,0)</f>
        <v>0</v>
      </c>
      <c r="T184" s="20">
        <f>IF(R184&gt;Q184,1,0)</f>
        <v>1</v>
      </c>
    </row>
    <row r="185" spans="1:20" ht="15">
      <c r="A185" s="40"/>
      <c r="B185" s="40"/>
      <c r="C185" s="21" t="s">
        <v>44</v>
      </c>
      <c r="D185" s="141" t="s">
        <v>148</v>
      </c>
      <c r="E185" s="141" t="s">
        <v>123</v>
      </c>
      <c r="F185" s="138">
        <v>15</v>
      </c>
      <c r="G185" s="138" t="s">
        <v>37</v>
      </c>
      <c r="H185" s="140">
        <v>21</v>
      </c>
      <c r="I185" s="138">
        <v>16</v>
      </c>
      <c r="J185" s="138" t="s">
        <v>37</v>
      </c>
      <c r="K185" s="140">
        <v>21</v>
      </c>
      <c r="L185" s="138"/>
      <c r="M185" s="138" t="s">
        <v>37</v>
      </c>
      <c r="N185" s="140"/>
      <c r="O185" s="17">
        <f>F185+I185+L185</f>
        <v>31</v>
      </c>
      <c r="P185" s="18">
        <f>H185+K185+N185</f>
        <v>42</v>
      </c>
      <c r="Q185" s="19">
        <f>IF(F185&gt;H185,1,0)+IF(I185&gt;K185,1,0)+IF(L185&gt;N185,1,0)</f>
        <v>0</v>
      </c>
      <c r="R185" s="20">
        <f>IF(H185&gt;F185,1,0)+IF(K185&gt;I185,1,0)+IF(N185&gt;L185,1,0)</f>
        <v>2</v>
      </c>
      <c r="S185" s="19">
        <f>IF(Q185&gt;R185,1,0)</f>
        <v>0</v>
      </c>
      <c r="T185" s="20">
        <f>IF(R185&gt;Q185,1,0)</f>
        <v>1</v>
      </c>
    </row>
    <row r="186" spans="1:20" ht="15">
      <c r="A186" s="40"/>
      <c r="B186" s="40"/>
      <c r="C186" s="21" t="s">
        <v>45</v>
      </c>
      <c r="D186" s="141" t="s">
        <v>149</v>
      </c>
      <c r="E186" s="137" t="s">
        <v>184</v>
      </c>
      <c r="F186" s="138">
        <v>21</v>
      </c>
      <c r="G186" s="138" t="s">
        <v>37</v>
      </c>
      <c r="H186" s="140">
        <v>14</v>
      </c>
      <c r="I186" s="138">
        <v>21</v>
      </c>
      <c r="J186" s="138" t="s">
        <v>37</v>
      </c>
      <c r="K186" s="140">
        <v>12</v>
      </c>
      <c r="L186" s="138"/>
      <c r="M186" s="138" t="s">
        <v>37</v>
      </c>
      <c r="N186" s="140"/>
      <c r="O186" s="17">
        <f>F186+I186+L186</f>
        <v>42</v>
      </c>
      <c r="P186" s="18">
        <f>H186+K186+N186</f>
        <v>26</v>
      </c>
      <c r="Q186" s="19">
        <f>IF(F186&gt;H186,1,0)+IF(I186&gt;K186,1,0)+IF(L186&gt;N186,1,0)</f>
        <v>2</v>
      </c>
      <c r="R186" s="20">
        <f>IF(H186&gt;F186,1,0)+IF(K186&gt;I186,1,0)+IF(N186&gt;L186,1,0)</f>
        <v>0</v>
      </c>
      <c r="S186" s="19">
        <f>IF(Q186&gt;R186,1,0)</f>
        <v>1</v>
      </c>
      <c r="T186" s="20">
        <f>IF(R186&gt;Q186,1,0)</f>
        <v>0</v>
      </c>
    </row>
    <row r="187" spans="1:20" ht="15">
      <c r="A187" s="40"/>
      <c r="B187" s="40"/>
      <c r="C187" s="21" t="s">
        <v>46</v>
      </c>
      <c r="D187" s="141" t="s">
        <v>150</v>
      </c>
      <c r="E187" s="141" t="s">
        <v>125</v>
      </c>
      <c r="F187" s="138">
        <v>15</v>
      </c>
      <c r="G187" s="138" t="s">
        <v>37</v>
      </c>
      <c r="H187" s="140">
        <v>21</v>
      </c>
      <c r="I187" s="138">
        <v>16</v>
      </c>
      <c r="J187" s="138" t="s">
        <v>37</v>
      </c>
      <c r="K187" s="140">
        <v>21</v>
      </c>
      <c r="L187" s="138"/>
      <c r="M187" s="138" t="s">
        <v>37</v>
      </c>
      <c r="N187" s="140"/>
      <c r="O187" s="17">
        <f>F187+I187+L187</f>
        <v>31</v>
      </c>
      <c r="P187" s="18">
        <f>H187+K187+N187</f>
        <v>42</v>
      </c>
      <c r="Q187" s="19">
        <f>IF(F187&gt;H187,1,0)+IF(I187&gt;K187,1,0)+IF(L187&gt;N187,1,0)</f>
        <v>0</v>
      </c>
      <c r="R187" s="20">
        <f>IF(H187&gt;F187,1,0)+IF(K187&gt;I187,1,0)+IF(N187&gt;L187,1,0)</f>
        <v>2</v>
      </c>
      <c r="S187" s="19">
        <f>IF(Q187&gt;R187,1,0)</f>
        <v>0</v>
      </c>
      <c r="T187" s="20">
        <f>IF(R187&gt;Q187,1,0)</f>
        <v>1</v>
      </c>
    </row>
    <row r="188" spans="1:20" ht="15.75" thickBot="1">
      <c r="A188" s="40"/>
      <c r="B188" s="40"/>
      <c r="C188" s="35" t="s">
        <v>36</v>
      </c>
      <c r="D188" s="142" t="s">
        <v>151</v>
      </c>
      <c r="E188" s="142" t="s">
        <v>185</v>
      </c>
      <c r="F188" s="143">
        <v>10</v>
      </c>
      <c r="G188" s="143" t="s">
        <v>37</v>
      </c>
      <c r="H188" s="144">
        <v>21</v>
      </c>
      <c r="I188" s="143">
        <v>8</v>
      </c>
      <c r="J188" s="143" t="s">
        <v>37</v>
      </c>
      <c r="K188" s="144">
        <v>21</v>
      </c>
      <c r="L188" s="143"/>
      <c r="M188" s="143" t="s">
        <v>37</v>
      </c>
      <c r="N188" s="144"/>
      <c r="O188" s="22">
        <f>F188+I188+L188</f>
        <v>18</v>
      </c>
      <c r="P188" s="23">
        <f>H188+K188+N188</f>
        <v>42</v>
      </c>
      <c r="Q188" s="24">
        <f>IF(F188&gt;H188,1,0)+IF(I188&gt;K188,1,0)+IF(L188&gt;N188,1,0)</f>
        <v>0</v>
      </c>
      <c r="R188" s="25">
        <f>IF(H188&gt;F188,1,0)+IF(K188&gt;I188,1,0)+IF(N188&gt;L188,1,0)</f>
        <v>2</v>
      </c>
      <c r="S188" s="24">
        <f>IF(Q188&gt;R188,1,0)</f>
        <v>0</v>
      </c>
      <c r="T188" s="25">
        <f>IF(R188&gt;Q188,1,0)</f>
        <v>1</v>
      </c>
    </row>
    <row r="189" spans="1:20" ht="15.75" thickTop="1">
      <c r="A189" s="42"/>
      <c r="B189" s="42"/>
      <c r="C189" s="26" t="s">
        <v>38</v>
      </c>
      <c r="D189" s="145">
        <f>IF(S189+T189=0,0,IF(S189=T189,2,IF(S189&gt;T189,3,1)))</f>
        <v>1</v>
      </c>
      <c r="E189" s="145">
        <f>IF(S189+T189=0,0,IF(S189=T189,2,IF(T189&gt;S189,3,1)))</f>
        <v>3</v>
      </c>
      <c r="F189" s="146"/>
      <c r="G189" s="147"/>
      <c r="H189" s="147"/>
      <c r="I189" s="147"/>
      <c r="J189" s="147"/>
      <c r="K189" s="147"/>
      <c r="L189" s="147"/>
      <c r="M189" s="147"/>
      <c r="N189" s="148"/>
      <c r="O189" s="27">
        <f t="shared" ref="O189:T189" si="17">SUM(O184:O188)</f>
        <v>139</v>
      </c>
      <c r="P189" s="28">
        <f t="shared" si="17"/>
        <v>194</v>
      </c>
      <c r="Q189" s="28">
        <f t="shared" si="17"/>
        <v>2</v>
      </c>
      <c r="R189" s="28">
        <f t="shared" si="17"/>
        <v>8</v>
      </c>
      <c r="S189" s="28">
        <f t="shared" si="17"/>
        <v>1</v>
      </c>
      <c r="T189" s="28">
        <f t="shared" si="17"/>
        <v>4</v>
      </c>
    </row>
    <row r="190" spans="1:20" ht="15">
      <c r="A190" s="43"/>
      <c r="B190" s="43"/>
      <c r="C190" s="34" t="s">
        <v>47</v>
      </c>
      <c r="D190" s="497" t="str">
        <f>IF(D189+E189=0,0,IF(D189=E189,E182,IF(D189&gt;E189,D183,E183)))</f>
        <v>SK Dobrá Voda</v>
      </c>
      <c r="E190" s="498"/>
      <c r="F190" s="149"/>
      <c r="G190" s="149"/>
      <c r="H190" s="149"/>
      <c r="I190" s="149"/>
      <c r="J190" s="149"/>
      <c r="K190" s="149"/>
      <c r="L190" s="149"/>
      <c r="M190" s="149"/>
      <c r="N190" s="149"/>
      <c r="O190" s="31"/>
      <c r="P190" s="32"/>
      <c r="Q190" s="32"/>
      <c r="R190" s="32"/>
      <c r="S190" s="32"/>
      <c r="T190" s="32"/>
    </row>
    <row r="191" spans="1:20">
      <c r="A191" s="44"/>
      <c r="B191" s="44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</row>
    <row r="192" spans="1:20" ht="15" hidden="1">
      <c r="A192" s="41"/>
      <c r="B192" s="41"/>
      <c r="C192" s="13"/>
      <c r="D192" s="130"/>
      <c r="E192" s="131" t="s">
        <v>48</v>
      </c>
      <c r="F192" s="499" t="s">
        <v>31</v>
      </c>
      <c r="G192" s="500"/>
      <c r="H192" s="500"/>
      <c r="I192" s="500"/>
      <c r="J192" s="500"/>
      <c r="K192" s="500"/>
      <c r="L192" s="500"/>
      <c r="M192" s="500"/>
      <c r="N192" s="501"/>
      <c r="O192" s="502" t="s">
        <v>32</v>
      </c>
      <c r="P192" s="503"/>
      <c r="Q192" s="502" t="s">
        <v>33</v>
      </c>
      <c r="R192" s="503"/>
      <c r="S192" s="502" t="s">
        <v>34</v>
      </c>
      <c r="T192" s="503"/>
    </row>
    <row r="193" spans="1:20" ht="15.75" hidden="1" thickBot="1">
      <c r="A193" s="40">
        <v>1</v>
      </c>
      <c r="B193" s="40">
        <v>4</v>
      </c>
      <c r="C193" s="14" t="s">
        <v>35</v>
      </c>
      <c r="D193" s="132" t="str">
        <f>VLOOKUP(A193,Systém!$P$5:$Q$14,2,FALSE)</f>
        <v>SKB Český Krumlov "A"</v>
      </c>
      <c r="E193" s="132" t="str">
        <f>VLOOKUP(B193,Systém!$P$5:$Q$14,2,FALSE)</f>
        <v>SK Badminton Tábor - družstvo odstoupilo</v>
      </c>
      <c r="F193" s="133">
        <v>1</v>
      </c>
      <c r="G193" s="134"/>
      <c r="H193" s="134"/>
      <c r="I193" s="134">
        <v>2</v>
      </c>
      <c r="J193" s="134"/>
      <c r="K193" s="134"/>
      <c r="L193" s="134">
        <v>3</v>
      </c>
      <c r="M193" s="135"/>
      <c r="N193" s="136"/>
      <c r="O193" s="504"/>
      <c r="P193" s="505"/>
      <c r="Q193" s="504"/>
      <c r="R193" s="505"/>
      <c r="S193" s="504"/>
      <c r="T193" s="505"/>
    </row>
    <row r="194" spans="1:20" ht="15.75" hidden="1" thickTop="1">
      <c r="A194" s="40"/>
      <c r="B194" s="40"/>
      <c r="C194" s="16" t="s">
        <v>43</v>
      </c>
      <c r="D194" s="137"/>
      <c r="E194" s="137"/>
      <c r="F194" s="138"/>
      <c r="G194" s="139" t="s">
        <v>37</v>
      </c>
      <c r="H194" s="140"/>
      <c r="I194" s="138"/>
      <c r="J194" s="139" t="s">
        <v>37</v>
      </c>
      <c r="K194" s="140"/>
      <c r="L194" s="138"/>
      <c r="M194" s="139" t="s">
        <v>37</v>
      </c>
      <c r="N194" s="140"/>
      <c r="O194" s="17">
        <f>F194+I194+L194</f>
        <v>0</v>
      </c>
      <c r="P194" s="18">
        <f>H194+K194+N194</f>
        <v>0</v>
      </c>
      <c r="Q194" s="19">
        <f>IF(F194&gt;H194,1,0)+IF(I194&gt;K194,1,0)+IF(L194&gt;N194,1,0)</f>
        <v>0</v>
      </c>
      <c r="R194" s="20">
        <f>IF(H194&gt;F194,1,0)+IF(K194&gt;I194,1,0)+IF(N194&gt;L194,1,0)</f>
        <v>0</v>
      </c>
      <c r="S194" s="19">
        <f>IF(Q194&gt;R194,1,0)</f>
        <v>0</v>
      </c>
      <c r="T194" s="20">
        <f>IF(R194&gt;Q194,1,0)</f>
        <v>0</v>
      </c>
    </row>
    <row r="195" spans="1:20" ht="15" hidden="1">
      <c r="A195" s="40"/>
      <c r="B195" s="40"/>
      <c r="C195" s="21" t="s">
        <v>44</v>
      </c>
      <c r="D195" s="141"/>
      <c r="E195" s="141"/>
      <c r="F195" s="138"/>
      <c r="G195" s="138" t="s">
        <v>37</v>
      </c>
      <c r="H195" s="140"/>
      <c r="I195" s="138"/>
      <c r="J195" s="138" t="s">
        <v>37</v>
      </c>
      <c r="K195" s="140"/>
      <c r="L195" s="138"/>
      <c r="M195" s="138" t="s">
        <v>37</v>
      </c>
      <c r="N195" s="140"/>
      <c r="O195" s="17">
        <f>F195+I195+L195</f>
        <v>0</v>
      </c>
      <c r="P195" s="18">
        <f>H195+K195+N195</f>
        <v>0</v>
      </c>
      <c r="Q195" s="19">
        <f>IF(F195&gt;H195,1,0)+IF(I195&gt;K195,1,0)+IF(L195&gt;N195,1,0)</f>
        <v>0</v>
      </c>
      <c r="R195" s="20">
        <f>IF(H195&gt;F195,1,0)+IF(K195&gt;I195,1,0)+IF(N195&gt;L195,1,0)</f>
        <v>0</v>
      </c>
      <c r="S195" s="19">
        <f>IF(Q195&gt;R195,1,0)</f>
        <v>0</v>
      </c>
      <c r="T195" s="20">
        <f>IF(R195&gt;Q195,1,0)</f>
        <v>0</v>
      </c>
    </row>
    <row r="196" spans="1:20" ht="15" hidden="1">
      <c r="A196" s="40"/>
      <c r="B196" s="40"/>
      <c r="C196" s="21" t="s">
        <v>45</v>
      </c>
      <c r="D196" s="141"/>
      <c r="E196" s="137"/>
      <c r="F196" s="138"/>
      <c r="G196" s="138" t="s">
        <v>37</v>
      </c>
      <c r="H196" s="140"/>
      <c r="I196" s="138"/>
      <c r="J196" s="138" t="s">
        <v>37</v>
      </c>
      <c r="K196" s="140"/>
      <c r="L196" s="138"/>
      <c r="M196" s="138" t="s">
        <v>37</v>
      </c>
      <c r="N196" s="140"/>
      <c r="O196" s="17">
        <f>F196+I196+L196</f>
        <v>0</v>
      </c>
      <c r="P196" s="18">
        <f>H196+K196+N196</f>
        <v>0</v>
      </c>
      <c r="Q196" s="19">
        <f>IF(F196&gt;H196,1,0)+IF(I196&gt;K196,1,0)+IF(L196&gt;N196,1,0)</f>
        <v>0</v>
      </c>
      <c r="R196" s="20">
        <f>IF(H196&gt;F196,1,0)+IF(K196&gt;I196,1,0)+IF(N196&gt;L196,1,0)</f>
        <v>0</v>
      </c>
      <c r="S196" s="19">
        <f>IF(Q196&gt;R196,1,0)</f>
        <v>0</v>
      </c>
      <c r="T196" s="20">
        <f>IF(R196&gt;Q196,1,0)</f>
        <v>0</v>
      </c>
    </row>
    <row r="197" spans="1:20" ht="15" hidden="1">
      <c r="A197" s="40"/>
      <c r="B197" s="40"/>
      <c r="C197" s="21" t="s">
        <v>46</v>
      </c>
      <c r="D197" s="141"/>
      <c r="E197" s="141"/>
      <c r="F197" s="138"/>
      <c r="G197" s="138" t="s">
        <v>37</v>
      </c>
      <c r="H197" s="140"/>
      <c r="I197" s="138"/>
      <c r="J197" s="138" t="s">
        <v>37</v>
      </c>
      <c r="K197" s="140"/>
      <c r="L197" s="138"/>
      <c r="M197" s="138" t="s">
        <v>37</v>
      </c>
      <c r="N197" s="140"/>
      <c r="O197" s="17">
        <f>F197+I197+L197</f>
        <v>0</v>
      </c>
      <c r="P197" s="18">
        <f>H197+K197+N197</f>
        <v>0</v>
      </c>
      <c r="Q197" s="19">
        <f>IF(F197&gt;H197,1,0)+IF(I197&gt;K197,1,0)+IF(L197&gt;N197,1,0)</f>
        <v>0</v>
      </c>
      <c r="R197" s="20">
        <f>IF(H197&gt;F197,1,0)+IF(K197&gt;I197,1,0)+IF(N197&gt;L197,1,0)</f>
        <v>0</v>
      </c>
      <c r="S197" s="19">
        <f>IF(Q197&gt;R197,1,0)</f>
        <v>0</v>
      </c>
      <c r="T197" s="20">
        <f>IF(R197&gt;Q197,1,0)</f>
        <v>0</v>
      </c>
    </row>
    <row r="198" spans="1:20" ht="15.75" hidden="1" thickBot="1">
      <c r="A198" s="40"/>
      <c r="B198" s="40"/>
      <c r="C198" s="35" t="s">
        <v>36</v>
      </c>
      <c r="D198" s="142"/>
      <c r="E198" s="142"/>
      <c r="F198" s="143"/>
      <c r="G198" s="143" t="s">
        <v>37</v>
      </c>
      <c r="H198" s="144"/>
      <c r="I198" s="143"/>
      <c r="J198" s="143" t="s">
        <v>37</v>
      </c>
      <c r="K198" s="144"/>
      <c r="L198" s="143"/>
      <c r="M198" s="143" t="s">
        <v>37</v>
      </c>
      <c r="N198" s="144"/>
      <c r="O198" s="22">
        <f>F198+I198+L198</f>
        <v>0</v>
      </c>
      <c r="P198" s="23">
        <f>H198+K198+N198</f>
        <v>0</v>
      </c>
      <c r="Q198" s="24">
        <f>IF(F198&gt;H198,1,0)+IF(I198&gt;K198,1,0)+IF(L198&gt;N198,1,0)</f>
        <v>0</v>
      </c>
      <c r="R198" s="25">
        <f>IF(H198&gt;F198,1,0)+IF(K198&gt;I198,1,0)+IF(N198&gt;L198,1,0)</f>
        <v>0</v>
      </c>
      <c r="S198" s="24">
        <f>IF(Q198&gt;R198,1,0)</f>
        <v>0</v>
      </c>
      <c r="T198" s="25">
        <f>IF(R198&gt;Q198,1,0)</f>
        <v>0</v>
      </c>
    </row>
    <row r="199" spans="1:20" ht="15.75" hidden="1" thickTop="1">
      <c r="A199" s="42"/>
      <c r="B199" s="42"/>
      <c r="C199" s="26" t="s">
        <v>38</v>
      </c>
      <c r="D199" s="145">
        <f>IF(S199+T199=0,0,IF(S199=T199,2,IF(S199&gt;T199,3,1)))</f>
        <v>0</v>
      </c>
      <c r="E199" s="145">
        <f>IF(S199+T199=0,0,IF(S199=T199,2,IF(T199&gt;S199,3,1)))</f>
        <v>0</v>
      </c>
      <c r="F199" s="146"/>
      <c r="G199" s="147"/>
      <c r="H199" s="147"/>
      <c r="I199" s="147"/>
      <c r="J199" s="147"/>
      <c r="K199" s="147"/>
      <c r="L199" s="147"/>
      <c r="M199" s="147"/>
      <c r="N199" s="148"/>
      <c r="O199" s="27">
        <f t="shared" ref="O199:T199" si="18">SUM(O194:O198)</f>
        <v>0</v>
      </c>
      <c r="P199" s="28">
        <f t="shared" si="18"/>
        <v>0</v>
      </c>
      <c r="Q199" s="28">
        <f t="shared" si="18"/>
        <v>0</v>
      </c>
      <c r="R199" s="28">
        <f t="shared" si="18"/>
        <v>0</v>
      </c>
      <c r="S199" s="28">
        <f t="shared" si="18"/>
        <v>0</v>
      </c>
      <c r="T199" s="28">
        <f t="shared" si="18"/>
        <v>0</v>
      </c>
    </row>
    <row r="200" spans="1:20" ht="15" hidden="1">
      <c r="A200" s="43"/>
      <c r="B200" s="43"/>
      <c r="C200" s="34" t="s">
        <v>47</v>
      </c>
      <c r="D200" s="497">
        <f>IF(D199+E199=0,0,IF(D199=E199,E192,IF(D199&gt;E199,D193,E193)))</f>
        <v>0</v>
      </c>
      <c r="E200" s="498"/>
      <c r="F200" s="149"/>
      <c r="G200" s="149"/>
      <c r="H200" s="149"/>
      <c r="I200" s="149"/>
      <c r="J200" s="149"/>
      <c r="K200" s="149"/>
      <c r="L200" s="149"/>
      <c r="M200" s="149"/>
      <c r="N200" s="149"/>
      <c r="O200" s="31"/>
      <c r="P200" s="32"/>
      <c r="Q200" s="32"/>
      <c r="R200" s="32"/>
      <c r="S200" s="32"/>
      <c r="T200" s="32"/>
    </row>
    <row r="201" spans="1:20" hidden="1">
      <c r="A201" s="44"/>
      <c r="B201" s="44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</row>
    <row r="202" spans="1:20" ht="15">
      <c r="A202" s="41"/>
      <c r="B202" s="41"/>
      <c r="C202" s="13"/>
      <c r="D202" s="130"/>
      <c r="E202" s="131" t="s">
        <v>48</v>
      </c>
      <c r="F202" s="499" t="s">
        <v>31</v>
      </c>
      <c r="G202" s="500"/>
      <c r="H202" s="500"/>
      <c r="I202" s="500"/>
      <c r="J202" s="500"/>
      <c r="K202" s="500"/>
      <c r="L202" s="500"/>
      <c r="M202" s="500"/>
      <c r="N202" s="501"/>
      <c r="O202" s="502" t="s">
        <v>32</v>
      </c>
      <c r="P202" s="503"/>
      <c r="Q202" s="502" t="s">
        <v>33</v>
      </c>
      <c r="R202" s="503"/>
      <c r="S202" s="502" t="s">
        <v>34</v>
      </c>
      <c r="T202" s="503"/>
    </row>
    <row r="203" spans="1:20" ht="15.75" thickBot="1">
      <c r="A203" s="40">
        <v>2</v>
      </c>
      <c r="B203" s="40">
        <v>3</v>
      </c>
      <c r="C203" s="14" t="s">
        <v>35</v>
      </c>
      <c r="D203" s="132" t="str">
        <f>VLOOKUP(A203,Systém!$P$5:$Q$14,2,FALSE)</f>
        <v>SKB Český Krumlov "C"</v>
      </c>
      <c r="E203" s="132" t="str">
        <f>VLOOKUP(B203,Systém!$P$5:$Q$14,2,FALSE)</f>
        <v>Sokol České Budějovice "A"</v>
      </c>
      <c r="F203" s="133">
        <v>1</v>
      </c>
      <c r="G203" s="134"/>
      <c r="H203" s="134"/>
      <c r="I203" s="134">
        <v>2</v>
      </c>
      <c r="J203" s="134"/>
      <c r="K203" s="134"/>
      <c r="L203" s="134">
        <v>3</v>
      </c>
      <c r="M203" s="135"/>
      <c r="N203" s="136"/>
      <c r="O203" s="504"/>
      <c r="P203" s="505"/>
      <c r="Q203" s="504"/>
      <c r="R203" s="505"/>
      <c r="S203" s="504"/>
      <c r="T203" s="505"/>
    </row>
    <row r="204" spans="1:20" ht="15.75" thickTop="1">
      <c r="A204" s="40"/>
      <c r="B204" s="40"/>
      <c r="C204" s="16" t="s">
        <v>43</v>
      </c>
      <c r="D204" s="137" t="s">
        <v>182</v>
      </c>
      <c r="E204" s="137" t="s">
        <v>152</v>
      </c>
      <c r="F204" s="138">
        <v>19</v>
      </c>
      <c r="G204" s="139" t="s">
        <v>37</v>
      </c>
      <c r="H204" s="140">
        <v>21</v>
      </c>
      <c r="I204" s="138">
        <v>18</v>
      </c>
      <c r="J204" s="139" t="s">
        <v>37</v>
      </c>
      <c r="K204" s="140">
        <v>21</v>
      </c>
      <c r="L204" s="138"/>
      <c r="M204" s="139" t="s">
        <v>37</v>
      </c>
      <c r="N204" s="140"/>
      <c r="O204" s="17">
        <f>F204+I204+L204</f>
        <v>37</v>
      </c>
      <c r="P204" s="18">
        <f>H204+K204+N204</f>
        <v>42</v>
      </c>
      <c r="Q204" s="19">
        <f>IF(F204&gt;H204,1,0)+IF(I204&gt;K204,1,0)+IF(L204&gt;N204,1,0)</f>
        <v>0</v>
      </c>
      <c r="R204" s="20">
        <f>IF(H204&gt;F204,1,0)+IF(K204&gt;I204,1,0)+IF(N204&gt;L204,1,0)</f>
        <v>2</v>
      </c>
      <c r="S204" s="19">
        <f>IF(Q204&gt;R204,1,0)</f>
        <v>0</v>
      </c>
      <c r="T204" s="20">
        <f>IF(R204&gt;Q204,1,0)</f>
        <v>1</v>
      </c>
    </row>
    <row r="205" spans="1:20" ht="15">
      <c r="A205" s="40"/>
      <c r="B205" s="40"/>
      <c r="C205" s="21" t="s">
        <v>44</v>
      </c>
      <c r="D205" s="141" t="s">
        <v>143</v>
      </c>
      <c r="E205" s="141" t="s">
        <v>155</v>
      </c>
      <c r="F205" s="138">
        <v>20</v>
      </c>
      <c r="G205" s="138" t="s">
        <v>37</v>
      </c>
      <c r="H205" s="140">
        <v>22</v>
      </c>
      <c r="I205" s="138">
        <v>21</v>
      </c>
      <c r="J205" s="138" t="s">
        <v>37</v>
      </c>
      <c r="K205" s="140">
        <v>19</v>
      </c>
      <c r="L205" s="138">
        <v>20</v>
      </c>
      <c r="M205" s="138" t="s">
        <v>37</v>
      </c>
      <c r="N205" s="140">
        <v>22</v>
      </c>
      <c r="O205" s="17">
        <f>F205+I205+L205</f>
        <v>61</v>
      </c>
      <c r="P205" s="18">
        <f>H205+K205+N205</f>
        <v>63</v>
      </c>
      <c r="Q205" s="19">
        <f>IF(F205&gt;H205,1,0)+IF(I205&gt;K205,1,0)+IF(L205&gt;N205,1,0)</f>
        <v>1</v>
      </c>
      <c r="R205" s="20">
        <f>IF(H205&gt;F205,1,0)+IF(K205&gt;I205,1,0)+IF(N205&gt;L205,1,0)</f>
        <v>2</v>
      </c>
      <c r="S205" s="19">
        <f>IF(Q205&gt;R205,1,0)</f>
        <v>0</v>
      </c>
      <c r="T205" s="20">
        <f>IF(R205&gt;Q205,1,0)</f>
        <v>1</v>
      </c>
    </row>
    <row r="206" spans="1:20" ht="15">
      <c r="A206" s="40"/>
      <c r="B206" s="40"/>
      <c r="C206" s="21" t="s">
        <v>45</v>
      </c>
      <c r="D206" s="141" t="s">
        <v>144</v>
      </c>
      <c r="E206" s="137" t="s">
        <v>154</v>
      </c>
      <c r="F206" s="138">
        <v>15</v>
      </c>
      <c r="G206" s="138" t="s">
        <v>37</v>
      </c>
      <c r="H206" s="140">
        <v>21</v>
      </c>
      <c r="I206" s="138">
        <v>16</v>
      </c>
      <c r="J206" s="138" t="s">
        <v>37</v>
      </c>
      <c r="K206" s="140">
        <v>21</v>
      </c>
      <c r="L206" s="138"/>
      <c r="M206" s="138" t="s">
        <v>37</v>
      </c>
      <c r="N206" s="140"/>
      <c r="O206" s="17">
        <f>F206+I206+L206</f>
        <v>31</v>
      </c>
      <c r="P206" s="18">
        <f>H206+K206+N206</f>
        <v>42</v>
      </c>
      <c r="Q206" s="19">
        <f>IF(F206&gt;H206,1,0)+IF(I206&gt;K206,1,0)+IF(L206&gt;N206,1,0)</f>
        <v>0</v>
      </c>
      <c r="R206" s="20">
        <f>IF(H206&gt;F206,1,0)+IF(K206&gt;I206,1,0)+IF(N206&gt;L206,1,0)</f>
        <v>2</v>
      </c>
      <c r="S206" s="19">
        <f>IF(Q206&gt;R206,1,0)</f>
        <v>0</v>
      </c>
      <c r="T206" s="20">
        <f>IF(R206&gt;Q206,1,0)</f>
        <v>1</v>
      </c>
    </row>
    <row r="207" spans="1:20" ht="15">
      <c r="A207" s="40"/>
      <c r="B207" s="40"/>
      <c r="C207" s="21" t="s">
        <v>46</v>
      </c>
      <c r="D207" s="141" t="s">
        <v>145</v>
      </c>
      <c r="E207" s="141" t="s">
        <v>186</v>
      </c>
      <c r="F207" s="138">
        <v>3</v>
      </c>
      <c r="G207" s="138" t="s">
        <v>37</v>
      </c>
      <c r="H207" s="140">
        <v>21</v>
      </c>
      <c r="I207" s="138">
        <v>5</v>
      </c>
      <c r="J207" s="138" t="s">
        <v>37</v>
      </c>
      <c r="K207" s="140">
        <v>21</v>
      </c>
      <c r="L207" s="138"/>
      <c r="M207" s="138" t="s">
        <v>37</v>
      </c>
      <c r="N207" s="140"/>
      <c r="O207" s="17">
        <f>F207+I207+L207</f>
        <v>8</v>
      </c>
      <c r="P207" s="18">
        <f>H207+K207+N207</f>
        <v>42</v>
      </c>
      <c r="Q207" s="19">
        <f>IF(F207&gt;H207,1,0)+IF(I207&gt;K207,1,0)+IF(L207&gt;N207,1,0)</f>
        <v>0</v>
      </c>
      <c r="R207" s="20">
        <f>IF(H207&gt;F207,1,0)+IF(K207&gt;I207,1,0)+IF(N207&gt;L207,1,0)</f>
        <v>2</v>
      </c>
      <c r="S207" s="19">
        <f>IF(Q207&gt;R207,1,0)</f>
        <v>0</v>
      </c>
      <c r="T207" s="20">
        <f>IF(R207&gt;Q207,1,0)</f>
        <v>1</v>
      </c>
    </row>
    <row r="208" spans="1:20" ht="15.75" thickBot="1">
      <c r="A208" s="40"/>
      <c r="B208" s="40"/>
      <c r="C208" s="35" t="s">
        <v>36</v>
      </c>
      <c r="D208" s="142" t="s">
        <v>146</v>
      </c>
      <c r="E208" s="142" t="s">
        <v>187</v>
      </c>
      <c r="F208" s="143">
        <v>18</v>
      </c>
      <c r="G208" s="143" t="s">
        <v>37</v>
      </c>
      <c r="H208" s="144">
        <v>21</v>
      </c>
      <c r="I208" s="143">
        <v>21</v>
      </c>
      <c r="J208" s="143" t="s">
        <v>37</v>
      </c>
      <c r="K208" s="144">
        <v>18</v>
      </c>
      <c r="L208" s="143">
        <v>8</v>
      </c>
      <c r="M208" s="143" t="s">
        <v>37</v>
      </c>
      <c r="N208" s="144">
        <v>21</v>
      </c>
      <c r="O208" s="22">
        <f>F208+I208+L208</f>
        <v>47</v>
      </c>
      <c r="P208" s="23">
        <f>H208+K208+N208</f>
        <v>60</v>
      </c>
      <c r="Q208" s="24">
        <f>IF(F208&gt;H208,1,0)+IF(I208&gt;K208,1,0)+IF(L208&gt;N208,1,0)</f>
        <v>1</v>
      </c>
      <c r="R208" s="25">
        <f>IF(H208&gt;F208,1,0)+IF(K208&gt;I208,1,0)+IF(N208&gt;L208,1,0)</f>
        <v>2</v>
      </c>
      <c r="S208" s="24">
        <f>IF(Q208&gt;R208,1,0)</f>
        <v>0</v>
      </c>
      <c r="T208" s="25">
        <f>IF(R208&gt;Q208,1,0)</f>
        <v>1</v>
      </c>
    </row>
    <row r="209" spans="1:20" ht="15.75" thickTop="1">
      <c r="A209" s="42"/>
      <c r="B209" s="42"/>
      <c r="C209" s="26" t="s">
        <v>38</v>
      </c>
      <c r="D209" s="145">
        <f>IF(S209+T209=0,0,IF(S209=T209,2,IF(S209&gt;T209,3,1)))</f>
        <v>1</v>
      </c>
      <c r="E209" s="145">
        <f>IF(S209+T209=0,0,IF(S209=T209,2,IF(T209&gt;S209,3,1)))</f>
        <v>3</v>
      </c>
      <c r="F209" s="146"/>
      <c r="G209" s="147"/>
      <c r="H209" s="147"/>
      <c r="I209" s="147"/>
      <c r="J209" s="147"/>
      <c r="K209" s="147"/>
      <c r="L209" s="147"/>
      <c r="M209" s="147"/>
      <c r="N209" s="148"/>
      <c r="O209" s="27">
        <f t="shared" ref="O209:T209" si="19">SUM(O204:O208)</f>
        <v>184</v>
      </c>
      <c r="P209" s="28">
        <f t="shared" si="19"/>
        <v>249</v>
      </c>
      <c r="Q209" s="28">
        <f t="shared" si="19"/>
        <v>2</v>
      </c>
      <c r="R209" s="28">
        <f t="shared" si="19"/>
        <v>10</v>
      </c>
      <c r="S209" s="28">
        <f t="shared" si="19"/>
        <v>0</v>
      </c>
      <c r="T209" s="28">
        <f t="shared" si="19"/>
        <v>5</v>
      </c>
    </row>
    <row r="210" spans="1:20" ht="15">
      <c r="A210" s="43"/>
      <c r="B210" s="43"/>
      <c r="C210" s="34" t="s">
        <v>47</v>
      </c>
      <c r="D210" s="497" t="str">
        <f>IF(D209+E209=0,0,IF(D209=E209,E202,IF(D209&gt;E209,D203,E203)))</f>
        <v>Sokol České Budějovice "A"</v>
      </c>
      <c r="E210" s="498"/>
      <c r="F210" s="149"/>
      <c r="G210" s="149"/>
      <c r="H210" s="149"/>
      <c r="I210" s="149"/>
      <c r="J210" s="149"/>
      <c r="K210" s="149"/>
      <c r="L210" s="149"/>
      <c r="M210" s="149"/>
      <c r="N210" s="149"/>
      <c r="O210" s="31"/>
      <c r="P210" s="32"/>
      <c r="Q210" s="32"/>
      <c r="R210" s="32"/>
      <c r="S210" s="32"/>
      <c r="T210" s="32"/>
    </row>
    <row r="211" spans="1:20">
      <c r="A211" s="44"/>
      <c r="B211" s="44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</row>
    <row r="212" spans="1:20" ht="15">
      <c r="A212" s="506" t="s">
        <v>4</v>
      </c>
      <c r="B212" s="506"/>
      <c r="C212" s="45" t="str">
        <f>Systém!$P$17</f>
        <v>Český Krumlov 23.2.2019</v>
      </c>
      <c r="D212" s="152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</row>
    <row r="213" spans="1:20" ht="15">
      <c r="A213" s="40"/>
      <c r="B213" s="40"/>
      <c r="C213" s="36" t="s">
        <v>29</v>
      </c>
      <c r="D213" s="151" t="str">
        <f>Systém!$Q$19</f>
        <v>určí Český Krumlov</v>
      </c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</row>
    <row r="214" spans="1:20" ht="15">
      <c r="A214" s="41"/>
      <c r="B214" s="41"/>
      <c r="C214" s="13"/>
      <c r="D214" s="130"/>
      <c r="E214" s="131" t="s">
        <v>48</v>
      </c>
      <c r="F214" s="499" t="s">
        <v>31</v>
      </c>
      <c r="G214" s="500"/>
      <c r="H214" s="500"/>
      <c r="I214" s="500"/>
      <c r="J214" s="500"/>
      <c r="K214" s="500"/>
      <c r="L214" s="500"/>
      <c r="M214" s="500"/>
      <c r="N214" s="501"/>
      <c r="O214" s="502" t="s">
        <v>32</v>
      </c>
      <c r="P214" s="503"/>
      <c r="Q214" s="502" t="s">
        <v>33</v>
      </c>
      <c r="R214" s="503"/>
      <c r="S214" s="502" t="s">
        <v>34</v>
      </c>
      <c r="T214" s="503"/>
    </row>
    <row r="215" spans="1:20" ht="15.75" thickBot="1">
      <c r="A215" s="40">
        <v>6</v>
      </c>
      <c r="B215" s="40">
        <v>10</v>
      </c>
      <c r="C215" s="14" t="s">
        <v>35</v>
      </c>
      <c r="D215" s="132" t="str">
        <f>VLOOKUP(A215,Systém!$P$5:$Q$14,2,FALSE)</f>
        <v>Sokol Vodňany</v>
      </c>
      <c r="E215" s="132" t="str">
        <f>VLOOKUP(B215,Systém!$P$5:$Q$14,2,FALSE)</f>
        <v>SKB Český Krumlov "B"</v>
      </c>
      <c r="F215" s="133">
        <v>1</v>
      </c>
      <c r="G215" s="134"/>
      <c r="H215" s="134"/>
      <c r="I215" s="134">
        <v>2</v>
      </c>
      <c r="J215" s="134"/>
      <c r="K215" s="134"/>
      <c r="L215" s="134">
        <v>3</v>
      </c>
      <c r="M215" s="135"/>
      <c r="N215" s="136"/>
      <c r="O215" s="504"/>
      <c r="P215" s="505"/>
      <c r="Q215" s="504"/>
      <c r="R215" s="505"/>
      <c r="S215" s="504"/>
      <c r="T215" s="505"/>
    </row>
    <row r="216" spans="1:20" ht="15.75" thickTop="1">
      <c r="A216" s="40"/>
      <c r="B216" s="40"/>
      <c r="C216" s="16" t="s">
        <v>43</v>
      </c>
      <c r="D216" s="137" t="s">
        <v>127</v>
      </c>
      <c r="E216" s="137" t="s">
        <v>137</v>
      </c>
      <c r="F216" s="138">
        <v>21</v>
      </c>
      <c r="G216" s="139" t="s">
        <v>37</v>
      </c>
      <c r="H216" s="140">
        <v>14</v>
      </c>
      <c r="I216" s="138">
        <v>2</v>
      </c>
      <c r="J216" s="139" t="s">
        <v>37</v>
      </c>
      <c r="K216" s="140">
        <v>21</v>
      </c>
      <c r="L216" s="138">
        <v>19</v>
      </c>
      <c r="M216" s="139" t="s">
        <v>37</v>
      </c>
      <c r="N216" s="140">
        <v>21</v>
      </c>
      <c r="O216" s="17">
        <v>42</v>
      </c>
      <c r="P216" s="18">
        <v>56</v>
      </c>
      <c r="Q216" s="19">
        <f>IF(F216&gt;H216,1,0)+IF(I216&gt;K216,1,0)+IF(L216&gt;N216,1,0)</f>
        <v>1</v>
      </c>
      <c r="R216" s="20">
        <f>IF(H216&gt;F216,1,0)+IF(K216&gt;I216,1,0)+IF(N216&gt;L216,1,0)</f>
        <v>2</v>
      </c>
      <c r="S216" s="19">
        <f>IF(Q216&gt;R216,1,0)</f>
        <v>0</v>
      </c>
      <c r="T216" s="20">
        <f>IF(R216&gt;Q216,1,0)</f>
        <v>1</v>
      </c>
    </row>
    <row r="217" spans="1:20" ht="15">
      <c r="A217" s="40"/>
      <c r="B217" s="40"/>
      <c r="C217" s="21" t="s">
        <v>44</v>
      </c>
      <c r="D217" s="141" t="s">
        <v>128</v>
      </c>
      <c r="E217" s="141" t="s">
        <v>197</v>
      </c>
      <c r="F217" s="138">
        <v>21</v>
      </c>
      <c r="G217" s="138" t="s">
        <v>37</v>
      </c>
      <c r="H217" s="140">
        <v>15</v>
      </c>
      <c r="I217" s="138">
        <v>21</v>
      </c>
      <c r="J217" s="138" t="s">
        <v>37</v>
      </c>
      <c r="K217" s="140">
        <v>18</v>
      </c>
      <c r="L217" s="138"/>
      <c r="M217" s="138" t="s">
        <v>37</v>
      </c>
      <c r="N217" s="140"/>
      <c r="O217" s="17">
        <v>42</v>
      </c>
      <c r="P217" s="18">
        <v>33</v>
      </c>
      <c r="Q217" s="19">
        <f>IF(F217&gt;H217,1,0)+IF(I217&gt;K217,1,0)+IF(L217&gt;N217,1,0)</f>
        <v>2</v>
      </c>
      <c r="R217" s="20">
        <f>IF(H217&gt;F217,1,0)+IF(K217&gt;I217,1,0)+IF(N217&gt;L217,1,0)</f>
        <v>0</v>
      </c>
      <c r="S217" s="19">
        <f>IF(Q217&gt;R217,1,0)</f>
        <v>1</v>
      </c>
      <c r="T217" s="20">
        <f>IF(R217&gt;Q217,1,0)</f>
        <v>0</v>
      </c>
    </row>
    <row r="218" spans="1:20" ht="15">
      <c r="A218" s="40"/>
      <c r="B218" s="40"/>
      <c r="C218" s="21" t="s">
        <v>45</v>
      </c>
      <c r="D218" s="141" t="s">
        <v>120</v>
      </c>
      <c r="E218" s="137" t="s">
        <v>139</v>
      </c>
      <c r="F218" s="138">
        <v>0</v>
      </c>
      <c r="G218" s="138" t="s">
        <v>37</v>
      </c>
      <c r="H218" s="140">
        <v>21</v>
      </c>
      <c r="I218" s="138">
        <v>0</v>
      </c>
      <c r="J218" s="138" t="s">
        <v>37</v>
      </c>
      <c r="K218" s="140">
        <v>21</v>
      </c>
      <c r="L218" s="138"/>
      <c r="M218" s="138" t="s">
        <v>37</v>
      </c>
      <c r="N218" s="140"/>
      <c r="O218" s="17">
        <v>0</v>
      </c>
      <c r="P218" s="18">
        <v>42</v>
      </c>
      <c r="Q218" s="19">
        <f>IF(F218&gt;H218,1,0)+IF(I218&gt;K218,1,0)+IF(L218&gt;N218,1,0)</f>
        <v>0</v>
      </c>
      <c r="R218" s="20">
        <f>IF(H218&gt;F218,1,0)+IF(K218&gt;I218,1,0)+IF(N218&gt;L218,1,0)</f>
        <v>2</v>
      </c>
      <c r="S218" s="19">
        <f>IF(Q218&gt;R218,1,0)</f>
        <v>0</v>
      </c>
      <c r="T218" s="20">
        <f>IF(R218&gt;Q218,1,0)</f>
        <v>1</v>
      </c>
    </row>
    <row r="219" spans="1:20" ht="15">
      <c r="A219" s="40"/>
      <c r="B219" s="40"/>
      <c r="C219" s="21" t="s">
        <v>46</v>
      </c>
      <c r="D219" s="141" t="s">
        <v>130</v>
      </c>
      <c r="E219" s="141" t="s">
        <v>140</v>
      </c>
      <c r="F219" s="138">
        <v>21</v>
      </c>
      <c r="G219" s="138" t="s">
        <v>37</v>
      </c>
      <c r="H219" s="140">
        <v>13</v>
      </c>
      <c r="I219" s="138">
        <v>21</v>
      </c>
      <c r="J219" s="138" t="s">
        <v>37</v>
      </c>
      <c r="K219" s="140">
        <v>13</v>
      </c>
      <c r="L219" s="138"/>
      <c r="M219" s="138" t="s">
        <v>37</v>
      </c>
      <c r="N219" s="140"/>
      <c r="O219" s="17">
        <v>42</v>
      </c>
      <c r="P219" s="18">
        <v>26</v>
      </c>
      <c r="Q219" s="19">
        <f>IF(F219&gt;H219,1,0)+IF(I219&gt;K219,1,0)+IF(L219&gt;N219,1,0)</f>
        <v>2</v>
      </c>
      <c r="R219" s="20">
        <f>IF(H219&gt;F219,1,0)+IF(K219&gt;I219,1,0)+IF(N219&gt;L219,1,0)</f>
        <v>0</v>
      </c>
      <c r="S219" s="19">
        <f>IF(Q219&gt;R219,1,0)</f>
        <v>1</v>
      </c>
      <c r="T219" s="20">
        <f>IF(R219&gt;Q219,1,0)</f>
        <v>0</v>
      </c>
    </row>
    <row r="220" spans="1:20" ht="15.75" thickBot="1">
      <c r="A220" s="40"/>
      <c r="B220" s="40"/>
      <c r="C220" s="35" t="s">
        <v>36</v>
      </c>
      <c r="D220" s="142" t="s">
        <v>131</v>
      </c>
      <c r="E220" s="142" t="s">
        <v>141</v>
      </c>
      <c r="F220" s="143">
        <v>21</v>
      </c>
      <c r="G220" s="143" t="s">
        <v>37</v>
      </c>
      <c r="H220" s="144">
        <v>9</v>
      </c>
      <c r="I220" s="143">
        <v>21</v>
      </c>
      <c r="J220" s="143" t="s">
        <v>37</v>
      </c>
      <c r="K220" s="144">
        <v>9</v>
      </c>
      <c r="L220" s="143"/>
      <c r="M220" s="143" t="s">
        <v>37</v>
      </c>
      <c r="N220" s="144"/>
      <c r="O220" s="22">
        <v>42</v>
      </c>
      <c r="P220" s="23">
        <v>18</v>
      </c>
      <c r="Q220" s="24">
        <f>IF(F220&gt;H220,1,0)+IF(I220&gt;K220,1,0)+IF(L220&gt;N220,1,0)</f>
        <v>2</v>
      </c>
      <c r="R220" s="25">
        <f>IF(H220&gt;F220,1,0)+IF(K220&gt;I220,1,0)+IF(N220&gt;L220,1,0)</f>
        <v>0</v>
      </c>
      <c r="S220" s="24">
        <f>IF(Q220&gt;R220,1,0)</f>
        <v>1</v>
      </c>
      <c r="T220" s="25">
        <f>IF(R220&gt;Q220,1,0)</f>
        <v>0</v>
      </c>
    </row>
    <row r="221" spans="1:20" ht="15.75" thickTop="1">
      <c r="A221" s="42"/>
      <c r="B221" s="42"/>
      <c r="C221" s="26" t="s">
        <v>38</v>
      </c>
      <c r="D221" s="257">
        <f>IF(S221+T221=0,0,IF(S221=T221,2,IF(S221&gt;T221,3,1)))</f>
        <v>3</v>
      </c>
      <c r="E221" s="257">
        <f>IF(S221+T221=0,0,IF(S221=T221,2,IF(T221&gt;S221,3,1)))</f>
        <v>1</v>
      </c>
      <c r="F221" s="258"/>
      <c r="G221" s="259"/>
      <c r="H221" s="259"/>
      <c r="I221" s="259"/>
      <c r="J221" s="259"/>
      <c r="K221" s="259"/>
      <c r="L221" s="259"/>
      <c r="M221" s="259"/>
      <c r="N221" s="260"/>
      <c r="O221" s="261">
        <f t="shared" ref="O221" si="20">SUM(O216:O220)</f>
        <v>168</v>
      </c>
      <c r="P221" s="262">
        <v>175</v>
      </c>
      <c r="Q221" s="262">
        <v>7</v>
      </c>
      <c r="R221" s="262">
        <v>4</v>
      </c>
      <c r="S221" s="262">
        <v>3</v>
      </c>
      <c r="T221" s="262">
        <v>2</v>
      </c>
    </row>
    <row r="222" spans="1:20" ht="15">
      <c r="A222" s="43"/>
      <c r="B222" s="43"/>
      <c r="C222" s="34" t="s">
        <v>47</v>
      </c>
      <c r="D222" s="497" t="str">
        <f>IF(D221+E221=0,0,IF(D221=E221,E214,IF(D221&gt;E221,D215,E215)))</f>
        <v>Sokol Vodňany</v>
      </c>
      <c r="E222" s="498"/>
      <c r="F222" s="149"/>
      <c r="G222" s="149"/>
      <c r="H222" s="149"/>
      <c r="I222" s="149"/>
      <c r="J222" s="149"/>
      <c r="K222" s="149"/>
      <c r="L222" s="149"/>
      <c r="M222" s="149"/>
      <c r="N222" s="149"/>
      <c r="O222" s="31"/>
      <c r="P222" s="32"/>
      <c r="Q222" s="32"/>
      <c r="R222" s="32"/>
      <c r="S222" s="32"/>
      <c r="T222" s="32"/>
    </row>
    <row r="223" spans="1:20" ht="15">
      <c r="A223" s="43"/>
      <c r="B223" s="43"/>
      <c r="C223" s="30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31"/>
      <c r="P223" s="32"/>
      <c r="Q223" s="32"/>
      <c r="R223" s="32"/>
      <c r="S223" s="32"/>
      <c r="T223" s="32"/>
    </row>
    <row r="224" spans="1:20" ht="15">
      <c r="A224" s="41"/>
      <c r="B224" s="41"/>
      <c r="C224" s="13"/>
      <c r="D224" s="130"/>
      <c r="E224" s="131" t="s">
        <v>48</v>
      </c>
      <c r="F224" s="499" t="s">
        <v>31</v>
      </c>
      <c r="G224" s="500"/>
      <c r="H224" s="500"/>
      <c r="I224" s="500"/>
      <c r="J224" s="500"/>
      <c r="K224" s="500"/>
      <c r="L224" s="500"/>
      <c r="M224" s="500"/>
      <c r="N224" s="501"/>
      <c r="O224" s="502" t="s">
        <v>32</v>
      </c>
      <c r="P224" s="503"/>
      <c r="Q224" s="502" t="s">
        <v>33</v>
      </c>
      <c r="R224" s="503"/>
      <c r="S224" s="502" t="s">
        <v>34</v>
      </c>
      <c r="T224" s="503"/>
    </row>
    <row r="225" spans="1:20" ht="15.75" thickBot="1">
      <c r="A225" s="40">
        <v>7</v>
      </c>
      <c r="B225" s="40">
        <v>5</v>
      </c>
      <c r="C225" s="14" t="s">
        <v>35</v>
      </c>
      <c r="D225" s="132" t="str">
        <f>VLOOKUP(A225,Systém!$P$5:$Q$14,2,FALSE)</f>
        <v>Sokol Křemže</v>
      </c>
      <c r="E225" s="132" t="str">
        <f>VLOOKUP(B225,Systém!$P$5:$Q$14,2,FALSE)</f>
        <v>SK Dobrá Voda</v>
      </c>
      <c r="F225" s="133">
        <v>1</v>
      </c>
      <c r="G225" s="134"/>
      <c r="H225" s="134"/>
      <c r="I225" s="134">
        <v>2</v>
      </c>
      <c r="J225" s="134"/>
      <c r="K225" s="134"/>
      <c r="L225" s="134">
        <v>3</v>
      </c>
      <c r="M225" s="135"/>
      <c r="N225" s="136"/>
      <c r="O225" s="504"/>
      <c r="P225" s="505"/>
      <c r="Q225" s="504"/>
      <c r="R225" s="505"/>
      <c r="S225" s="504"/>
      <c r="T225" s="505"/>
    </row>
    <row r="226" spans="1:20" ht="15.75" thickTop="1">
      <c r="A226" s="40"/>
      <c r="B226" s="40"/>
      <c r="C226" s="16" t="s">
        <v>43</v>
      </c>
      <c r="D226" s="137" t="s">
        <v>168</v>
      </c>
      <c r="E226" s="137" t="s">
        <v>122</v>
      </c>
      <c r="F226" s="138">
        <v>21</v>
      </c>
      <c r="G226" s="139" t="s">
        <v>37</v>
      </c>
      <c r="H226" s="140">
        <v>15</v>
      </c>
      <c r="I226" s="138">
        <v>21</v>
      </c>
      <c r="J226" s="139" t="s">
        <v>37</v>
      </c>
      <c r="K226" s="140">
        <v>19</v>
      </c>
      <c r="L226" s="138"/>
      <c r="M226" s="139" t="s">
        <v>37</v>
      </c>
      <c r="N226" s="140"/>
      <c r="O226" s="17">
        <v>42</v>
      </c>
      <c r="P226" s="18">
        <v>34</v>
      </c>
      <c r="Q226" s="19">
        <f>IF(F226&gt;H226,1,0)+IF(I226&gt;K226,1,0)+IF(L226&gt;N226,1,0)</f>
        <v>2</v>
      </c>
      <c r="R226" s="20">
        <f>IF(H226&gt;F226,1,0)+IF(K226&gt;I226,1,0)+IF(N226&gt;L226,1,0)</f>
        <v>0</v>
      </c>
      <c r="S226" s="19">
        <f>IF(Q226&gt;R226,1,0)</f>
        <v>1</v>
      </c>
      <c r="T226" s="20">
        <f>IF(R226&gt;Q226,1,0)</f>
        <v>0</v>
      </c>
    </row>
    <row r="227" spans="1:20" ht="15">
      <c r="A227" s="40"/>
      <c r="B227" s="40"/>
      <c r="C227" s="21" t="s">
        <v>44</v>
      </c>
      <c r="D227" s="141" t="s">
        <v>198</v>
      </c>
      <c r="E227" s="141" t="s">
        <v>123</v>
      </c>
      <c r="F227" s="138">
        <v>21</v>
      </c>
      <c r="G227" s="138" t="s">
        <v>37</v>
      </c>
      <c r="H227" s="140">
        <v>10</v>
      </c>
      <c r="I227" s="138">
        <v>21</v>
      </c>
      <c r="J227" s="138" t="s">
        <v>37</v>
      </c>
      <c r="K227" s="140">
        <v>10</v>
      </c>
      <c r="L227" s="138"/>
      <c r="M227" s="138" t="s">
        <v>37</v>
      </c>
      <c r="N227" s="140"/>
      <c r="O227" s="17">
        <v>42</v>
      </c>
      <c r="P227" s="18">
        <v>20</v>
      </c>
      <c r="Q227" s="19">
        <f>IF(F227&gt;H227,1,0)+IF(I227&gt;K227,1,0)+IF(L227&gt;N227,1,0)</f>
        <v>2</v>
      </c>
      <c r="R227" s="20">
        <f>IF(H227&gt;F227,1,0)+IF(K227&gt;I227,1,0)+IF(N227&gt;L227,1,0)</f>
        <v>0</v>
      </c>
      <c r="S227" s="19">
        <f>IF(Q227&gt;R227,1,0)</f>
        <v>1</v>
      </c>
      <c r="T227" s="20">
        <f>IF(R227&gt;Q227,1,0)</f>
        <v>0</v>
      </c>
    </row>
    <row r="228" spans="1:20" ht="15">
      <c r="A228" s="40"/>
      <c r="B228" s="40"/>
      <c r="C228" s="21" t="s">
        <v>45</v>
      </c>
      <c r="D228" s="141" t="s">
        <v>199</v>
      </c>
      <c r="E228" s="137" t="s">
        <v>200</v>
      </c>
      <c r="F228" s="138">
        <v>18</v>
      </c>
      <c r="G228" s="138" t="s">
        <v>37</v>
      </c>
      <c r="H228" s="140">
        <v>21</v>
      </c>
      <c r="I228" s="138">
        <v>12</v>
      </c>
      <c r="J228" s="138" t="s">
        <v>37</v>
      </c>
      <c r="K228" s="140">
        <v>21</v>
      </c>
      <c r="L228" s="138"/>
      <c r="M228" s="138" t="s">
        <v>37</v>
      </c>
      <c r="N228" s="140"/>
      <c r="O228" s="17">
        <v>30</v>
      </c>
      <c r="P228" s="18">
        <v>42</v>
      </c>
      <c r="Q228" s="19">
        <f>IF(F228&gt;H228,1,0)+IF(I228&gt;K228,1,0)+IF(L228&gt;N228,1,0)</f>
        <v>0</v>
      </c>
      <c r="R228" s="20">
        <f>IF(H228&gt;F228,1,0)+IF(K228&gt;I228,1,0)+IF(N228&gt;L228,1,0)</f>
        <v>2</v>
      </c>
      <c r="S228" s="19">
        <f>IF(Q228&gt;R228,1,0)</f>
        <v>0</v>
      </c>
      <c r="T228" s="20">
        <f>IF(R228&gt;Q228,1,0)</f>
        <v>1</v>
      </c>
    </row>
    <row r="229" spans="1:20" ht="15">
      <c r="A229" s="40"/>
      <c r="B229" s="40"/>
      <c r="C229" s="21" t="s">
        <v>46</v>
      </c>
      <c r="D229" s="141" t="s">
        <v>201</v>
      </c>
      <c r="E229" s="141" t="s">
        <v>125</v>
      </c>
      <c r="F229" s="138">
        <v>21</v>
      </c>
      <c r="G229" s="138" t="s">
        <v>37</v>
      </c>
      <c r="H229" s="140">
        <v>12</v>
      </c>
      <c r="I229" s="138">
        <v>21</v>
      </c>
      <c r="J229" s="138" t="s">
        <v>37</v>
      </c>
      <c r="K229" s="140">
        <v>8</v>
      </c>
      <c r="L229" s="138"/>
      <c r="M229" s="138" t="s">
        <v>37</v>
      </c>
      <c r="N229" s="140"/>
      <c r="O229" s="17">
        <v>42</v>
      </c>
      <c r="P229" s="18">
        <v>20</v>
      </c>
      <c r="Q229" s="19">
        <f>IF(F229&gt;H229,1,0)+IF(I229&gt;K229,1,0)+IF(L229&gt;N229,1,0)</f>
        <v>2</v>
      </c>
      <c r="R229" s="20">
        <f>IF(H229&gt;F229,1,0)+IF(K229&gt;I229,1,0)+IF(N229&gt;L229,1,0)</f>
        <v>0</v>
      </c>
      <c r="S229" s="19">
        <f>IF(Q229&gt;R229,1,0)</f>
        <v>1</v>
      </c>
      <c r="T229" s="20">
        <f>IF(R229&gt;Q229,1,0)</f>
        <v>0</v>
      </c>
    </row>
    <row r="230" spans="1:20" ht="15.75" thickBot="1">
      <c r="A230" s="40"/>
      <c r="B230" s="40"/>
      <c r="C230" s="35" t="s">
        <v>36</v>
      </c>
      <c r="D230" s="142" t="s">
        <v>172</v>
      </c>
      <c r="E230" s="142" t="s">
        <v>202</v>
      </c>
      <c r="F230" s="143">
        <v>21</v>
      </c>
      <c r="G230" s="143" t="s">
        <v>37</v>
      </c>
      <c r="H230" s="144">
        <v>19</v>
      </c>
      <c r="I230" s="143">
        <v>19</v>
      </c>
      <c r="J230" s="143" t="s">
        <v>37</v>
      </c>
      <c r="K230" s="144">
        <v>21</v>
      </c>
      <c r="L230" s="143">
        <v>17</v>
      </c>
      <c r="M230" s="143" t="s">
        <v>37</v>
      </c>
      <c r="N230" s="144">
        <v>21</v>
      </c>
      <c r="O230" s="22">
        <v>57</v>
      </c>
      <c r="P230" s="23">
        <v>61</v>
      </c>
      <c r="Q230" s="24">
        <f>IF(F230&gt;H230,1,0)+IF(I230&gt;K230,1,0)+IF(L230&gt;N230,1,0)</f>
        <v>1</v>
      </c>
      <c r="R230" s="25">
        <f>IF(H230&gt;F230,1,0)+IF(K230&gt;I230,1,0)+IF(N230&gt;L230,1,0)</f>
        <v>2</v>
      </c>
      <c r="S230" s="24">
        <f>IF(Q230&gt;R230,1,0)</f>
        <v>0</v>
      </c>
      <c r="T230" s="25">
        <f>IF(R230&gt;Q230,1,0)</f>
        <v>1</v>
      </c>
    </row>
    <row r="231" spans="1:20" ht="15.75" thickTop="1">
      <c r="A231" s="42"/>
      <c r="B231" s="42"/>
      <c r="C231" s="26" t="s">
        <v>38</v>
      </c>
      <c r="D231" s="257">
        <f>IF(S231+T231=0,0,IF(S231=T231,2,IF(S231&gt;T231,3,1)))</f>
        <v>3</v>
      </c>
      <c r="E231" s="257">
        <f>IF(S231+T231=0,0,IF(S231=T231,2,IF(T231&gt;S231,3,1)))</f>
        <v>1</v>
      </c>
      <c r="F231" s="258"/>
      <c r="G231" s="259"/>
      <c r="H231" s="259"/>
      <c r="I231" s="259"/>
      <c r="J231" s="259"/>
      <c r="K231" s="259"/>
      <c r="L231" s="259"/>
      <c r="M231" s="259"/>
      <c r="N231" s="260"/>
      <c r="O231" s="261">
        <f t="shared" ref="O231" si="21">SUM(O226:O230)</f>
        <v>213</v>
      </c>
      <c r="P231" s="262">
        <v>177</v>
      </c>
      <c r="Q231" s="262">
        <v>7</v>
      </c>
      <c r="R231" s="262">
        <v>4</v>
      </c>
      <c r="S231" s="262">
        <v>3</v>
      </c>
      <c r="T231" s="262">
        <v>2</v>
      </c>
    </row>
    <row r="232" spans="1:20" ht="15">
      <c r="A232" s="43"/>
      <c r="B232" s="43"/>
      <c r="C232" s="34" t="s">
        <v>47</v>
      </c>
      <c r="D232" s="497" t="str">
        <f>IF(D231+E231=0,0,IF(D231=E231,E224,IF(D231&gt;E231,D225,E225)))</f>
        <v>Sokol Křemže</v>
      </c>
      <c r="E232" s="498"/>
      <c r="F232" s="149"/>
      <c r="G232" s="149"/>
      <c r="H232" s="149"/>
      <c r="I232" s="149"/>
      <c r="J232" s="149"/>
      <c r="K232" s="149"/>
      <c r="L232" s="149"/>
      <c r="M232" s="149"/>
      <c r="N232" s="149"/>
      <c r="O232" s="31"/>
      <c r="P232" s="32"/>
      <c r="Q232" s="32"/>
      <c r="R232" s="32"/>
      <c r="S232" s="32"/>
      <c r="T232" s="32"/>
    </row>
    <row r="233" spans="1:20">
      <c r="A233" s="44"/>
      <c r="B233" s="44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</row>
    <row r="234" spans="1:20" ht="15" hidden="1">
      <c r="A234" s="41"/>
      <c r="B234" s="41"/>
      <c r="C234" s="13"/>
      <c r="D234" s="130"/>
      <c r="E234" s="131" t="s">
        <v>48</v>
      </c>
      <c r="F234" s="499" t="s">
        <v>31</v>
      </c>
      <c r="G234" s="500"/>
      <c r="H234" s="500"/>
      <c r="I234" s="500"/>
      <c r="J234" s="500"/>
      <c r="K234" s="500"/>
      <c r="L234" s="500"/>
      <c r="M234" s="500"/>
      <c r="N234" s="501"/>
      <c r="O234" s="502" t="s">
        <v>32</v>
      </c>
      <c r="P234" s="503"/>
      <c r="Q234" s="502" t="s">
        <v>33</v>
      </c>
      <c r="R234" s="503"/>
      <c r="S234" s="502" t="s">
        <v>34</v>
      </c>
      <c r="T234" s="503"/>
    </row>
    <row r="235" spans="1:20" ht="15.75" hidden="1" thickBot="1">
      <c r="A235" s="40">
        <v>8</v>
      </c>
      <c r="B235" s="40">
        <v>4</v>
      </c>
      <c r="C235" s="14" t="s">
        <v>35</v>
      </c>
      <c r="D235" s="132" t="str">
        <f>VLOOKUP(A235,Systém!$P$5:$Q$14,2,FALSE)</f>
        <v>Sokol České Budějovice "B"</v>
      </c>
      <c r="E235" s="132" t="str">
        <f>VLOOKUP(B235,Systém!$P$5:$Q$14,2,FALSE)</f>
        <v>SK Badminton Tábor - družstvo odstoupilo</v>
      </c>
      <c r="F235" s="133">
        <v>1</v>
      </c>
      <c r="G235" s="134"/>
      <c r="H235" s="134"/>
      <c r="I235" s="134">
        <v>2</v>
      </c>
      <c r="J235" s="134"/>
      <c r="K235" s="134"/>
      <c r="L235" s="134">
        <v>3</v>
      </c>
      <c r="M235" s="135"/>
      <c r="N235" s="136"/>
      <c r="O235" s="504"/>
      <c r="P235" s="505"/>
      <c r="Q235" s="504"/>
      <c r="R235" s="505"/>
      <c r="S235" s="504"/>
      <c r="T235" s="505"/>
    </row>
    <row r="236" spans="1:20" ht="15.75" hidden="1" thickTop="1">
      <c r="A236" s="40"/>
      <c r="B236" s="40"/>
      <c r="C236" s="16" t="s">
        <v>43</v>
      </c>
      <c r="D236" s="137"/>
      <c r="E236" s="137"/>
      <c r="F236" s="138"/>
      <c r="G236" s="139" t="s">
        <v>37</v>
      </c>
      <c r="H236" s="140"/>
      <c r="I236" s="138"/>
      <c r="J236" s="139" t="s">
        <v>37</v>
      </c>
      <c r="K236" s="140"/>
      <c r="L236" s="138"/>
      <c r="M236" s="139" t="s">
        <v>37</v>
      </c>
      <c r="N236" s="140"/>
      <c r="O236" s="17">
        <f>F236+I236+L236</f>
        <v>0</v>
      </c>
      <c r="P236" s="18">
        <f>H236+K236+N236</f>
        <v>0</v>
      </c>
      <c r="Q236" s="19">
        <f>IF(F236&gt;H236,1,0)+IF(I236&gt;K236,1,0)+IF(L236&gt;N236,1,0)</f>
        <v>0</v>
      </c>
      <c r="R236" s="20">
        <f>IF(H236&gt;F236,1,0)+IF(K236&gt;I236,1,0)+IF(N236&gt;L236,1,0)</f>
        <v>0</v>
      </c>
      <c r="S236" s="19">
        <f>IF(Q236&gt;R236,1,0)</f>
        <v>0</v>
      </c>
      <c r="T236" s="20">
        <f>IF(R236&gt;Q236,1,0)</f>
        <v>0</v>
      </c>
    </row>
    <row r="237" spans="1:20" ht="15" hidden="1">
      <c r="A237" s="40"/>
      <c r="B237" s="40"/>
      <c r="C237" s="21" t="s">
        <v>44</v>
      </c>
      <c r="D237" s="141"/>
      <c r="E237" s="141"/>
      <c r="F237" s="138"/>
      <c r="G237" s="138" t="s">
        <v>37</v>
      </c>
      <c r="H237" s="140"/>
      <c r="I237" s="138"/>
      <c r="J237" s="138" t="s">
        <v>37</v>
      </c>
      <c r="K237" s="140"/>
      <c r="L237" s="138"/>
      <c r="M237" s="138" t="s">
        <v>37</v>
      </c>
      <c r="N237" s="140"/>
      <c r="O237" s="17">
        <f>F237+I237+L237</f>
        <v>0</v>
      </c>
      <c r="P237" s="18">
        <f>H237+K237+N237</f>
        <v>0</v>
      </c>
      <c r="Q237" s="19">
        <f>IF(F237&gt;H237,1,0)+IF(I237&gt;K237,1,0)+IF(L237&gt;N237,1,0)</f>
        <v>0</v>
      </c>
      <c r="R237" s="20">
        <f>IF(H237&gt;F237,1,0)+IF(K237&gt;I237,1,0)+IF(N237&gt;L237,1,0)</f>
        <v>0</v>
      </c>
      <c r="S237" s="19">
        <f>IF(Q237&gt;R237,1,0)</f>
        <v>0</v>
      </c>
      <c r="T237" s="20">
        <f>IF(R237&gt;Q237,1,0)</f>
        <v>0</v>
      </c>
    </row>
    <row r="238" spans="1:20" ht="15" hidden="1">
      <c r="A238" s="40"/>
      <c r="B238" s="40"/>
      <c r="C238" s="21" t="s">
        <v>45</v>
      </c>
      <c r="D238" s="141"/>
      <c r="E238" s="137"/>
      <c r="F238" s="138"/>
      <c r="G238" s="138" t="s">
        <v>37</v>
      </c>
      <c r="H238" s="140"/>
      <c r="I238" s="138"/>
      <c r="J238" s="138" t="s">
        <v>37</v>
      </c>
      <c r="K238" s="140"/>
      <c r="L238" s="138"/>
      <c r="M238" s="138" t="s">
        <v>37</v>
      </c>
      <c r="N238" s="140"/>
      <c r="O238" s="17">
        <f>F238+I238+L238</f>
        <v>0</v>
      </c>
      <c r="P238" s="18">
        <f>H238+K238+N238</f>
        <v>0</v>
      </c>
      <c r="Q238" s="19">
        <f>IF(F238&gt;H238,1,0)+IF(I238&gt;K238,1,0)+IF(L238&gt;N238,1,0)</f>
        <v>0</v>
      </c>
      <c r="R238" s="20">
        <f>IF(H238&gt;F238,1,0)+IF(K238&gt;I238,1,0)+IF(N238&gt;L238,1,0)</f>
        <v>0</v>
      </c>
      <c r="S238" s="19">
        <f>IF(Q238&gt;R238,1,0)</f>
        <v>0</v>
      </c>
      <c r="T238" s="20">
        <f>IF(R238&gt;Q238,1,0)</f>
        <v>0</v>
      </c>
    </row>
    <row r="239" spans="1:20" ht="15" hidden="1">
      <c r="A239" s="40"/>
      <c r="B239" s="40"/>
      <c r="C239" s="21" t="s">
        <v>46</v>
      </c>
      <c r="D239" s="141"/>
      <c r="E239" s="141"/>
      <c r="F239" s="138"/>
      <c r="G239" s="138" t="s">
        <v>37</v>
      </c>
      <c r="H239" s="140"/>
      <c r="I239" s="138"/>
      <c r="J239" s="138" t="s">
        <v>37</v>
      </c>
      <c r="K239" s="140"/>
      <c r="L239" s="138"/>
      <c r="M239" s="138" t="s">
        <v>37</v>
      </c>
      <c r="N239" s="140"/>
      <c r="O239" s="17">
        <f>F239+I239+L239</f>
        <v>0</v>
      </c>
      <c r="P239" s="18">
        <f>H239+K239+N239</f>
        <v>0</v>
      </c>
      <c r="Q239" s="19">
        <f>IF(F239&gt;H239,1,0)+IF(I239&gt;K239,1,0)+IF(L239&gt;N239,1,0)</f>
        <v>0</v>
      </c>
      <c r="R239" s="20">
        <f>IF(H239&gt;F239,1,0)+IF(K239&gt;I239,1,0)+IF(N239&gt;L239,1,0)</f>
        <v>0</v>
      </c>
      <c r="S239" s="19">
        <f>IF(Q239&gt;R239,1,0)</f>
        <v>0</v>
      </c>
      <c r="T239" s="20">
        <f>IF(R239&gt;Q239,1,0)</f>
        <v>0</v>
      </c>
    </row>
    <row r="240" spans="1:20" ht="15.75" hidden="1" thickBot="1">
      <c r="A240" s="40"/>
      <c r="B240" s="40"/>
      <c r="C240" s="35" t="s">
        <v>36</v>
      </c>
      <c r="D240" s="142"/>
      <c r="E240" s="142"/>
      <c r="F240" s="143"/>
      <c r="G240" s="143" t="s">
        <v>37</v>
      </c>
      <c r="H240" s="144"/>
      <c r="I240" s="143"/>
      <c r="J240" s="143" t="s">
        <v>37</v>
      </c>
      <c r="K240" s="144"/>
      <c r="L240" s="143"/>
      <c r="M240" s="143" t="s">
        <v>37</v>
      </c>
      <c r="N240" s="144"/>
      <c r="O240" s="22">
        <f>F240+I240+L240</f>
        <v>0</v>
      </c>
      <c r="P240" s="23">
        <f>H240+K240+N240</f>
        <v>0</v>
      </c>
      <c r="Q240" s="24">
        <f>IF(F240&gt;H240,1,0)+IF(I240&gt;K240,1,0)+IF(L240&gt;N240,1,0)</f>
        <v>0</v>
      </c>
      <c r="R240" s="25">
        <f>IF(H240&gt;F240,1,0)+IF(K240&gt;I240,1,0)+IF(N240&gt;L240,1,0)</f>
        <v>0</v>
      </c>
      <c r="S240" s="24">
        <f>IF(Q240&gt;R240,1,0)</f>
        <v>0</v>
      </c>
      <c r="T240" s="25">
        <f>IF(R240&gt;Q240,1,0)</f>
        <v>0</v>
      </c>
    </row>
    <row r="241" spans="1:20" ht="15.75" hidden="1" thickTop="1">
      <c r="A241" s="42"/>
      <c r="B241" s="42"/>
      <c r="C241" s="26" t="s">
        <v>38</v>
      </c>
      <c r="D241" s="145">
        <f>IF(S241+T241=0,0,IF(S241=T241,2,IF(S241&gt;T241,3,1)))</f>
        <v>0</v>
      </c>
      <c r="E241" s="145">
        <f>IF(S241+T241=0,0,IF(S241=T241,2,IF(T241&gt;S241,3,1)))</f>
        <v>0</v>
      </c>
      <c r="F241" s="146"/>
      <c r="G241" s="147"/>
      <c r="H241" s="147"/>
      <c r="I241" s="147"/>
      <c r="J241" s="147"/>
      <c r="K241" s="147"/>
      <c r="L241" s="147"/>
      <c r="M241" s="147"/>
      <c r="N241" s="148"/>
      <c r="O241" s="27">
        <f t="shared" ref="O241:T241" si="22">SUM(O236:O240)</f>
        <v>0</v>
      </c>
      <c r="P241" s="28">
        <f t="shared" si="22"/>
        <v>0</v>
      </c>
      <c r="Q241" s="28">
        <f t="shared" si="22"/>
        <v>0</v>
      </c>
      <c r="R241" s="28">
        <f t="shared" si="22"/>
        <v>0</v>
      </c>
      <c r="S241" s="28">
        <f t="shared" si="22"/>
        <v>0</v>
      </c>
      <c r="T241" s="28">
        <f t="shared" si="22"/>
        <v>0</v>
      </c>
    </row>
    <row r="242" spans="1:20" ht="15" hidden="1">
      <c r="A242" s="43"/>
      <c r="B242" s="43"/>
      <c r="C242" s="34" t="s">
        <v>47</v>
      </c>
      <c r="D242" s="497">
        <f>IF(D241+E241=0,0,IF(D241=E241,E234,IF(D241&gt;E241,D235,E235)))</f>
        <v>0</v>
      </c>
      <c r="E242" s="498"/>
      <c r="F242" s="149"/>
      <c r="G242" s="149"/>
      <c r="H242" s="149"/>
      <c r="I242" s="149"/>
      <c r="J242" s="149"/>
      <c r="K242" s="149"/>
      <c r="L242" s="149"/>
      <c r="M242" s="149"/>
      <c r="N242" s="149"/>
      <c r="O242" s="31"/>
      <c r="P242" s="32"/>
      <c r="Q242" s="32"/>
      <c r="R242" s="32"/>
      <c r="S242" s="32"/>
      <c r="T242" s="32"/>
    </row>
    <row r="243" spans="1:20" hidden="1">
      <c r="A243" s="44"/>
      <c r="B243" s="44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</row>
    <row r="244" spans="1:20" ht="15">
      <c r="A244" s="41"/>
      <c r="B244" s="41"/>
      <c r="C244" s="13"/>
      <c r="D244" s="130"/>
      <c r="E244" s="131" t="s">
        <v>48</v>
      </c>
      <c r="F244" s="499" t="s">
        <v>31</v>
      </c>
      <c r="G244" s="500"/>
      <c r="H244" s="500"/>
      <c r="I244" s="500"/>
      <c r="J244" s="500"/>
      <c r="K244" s="500"/>
      <c r="L244" s="500"/>
      <c r="M244" s="500"/>
      <c r="N244" s="501"/>
      <c r="O244" s="502" t="s">
        <v>32</v>
      </c>
      <c r="P244" s="503"/>
      <c r="Q244" s="502" t="s">
        <v>33</v>
      </c>
      <c r="R244" s="503"/>
      <c r="S244" s="502" t="s">
        <v>34</v>
      </c>
      <c r="T244" s="503"/>
    </row>
    <row r="245" spans="1:20" ht="15.75" thickBot="1">
      <c r="A245" s="40">
        <v>9</v>
      </c>
      <c r="B245" s="40">
        <v>3</v>
      </c>
      <c r="C245" s="14" t="s">
        <v>35</v>
      </c>
      <c r="D245" s="132" t="str">
        <f>VLOOKUP(A245,Systém!$P$5:$Q$14,2,FALSE)</f>
        <v>SKB Český Krumlov "D"</v>
      </c>
      <c r="E245" s="132" t="str">
        <f>VLOOKUP(B245,Systém!$P$5:$Q$14,2,FALSE)</f>
        <v>Sokol České Budějovice "A"</v>
      </c>
      <c r="F245" s="133">
        <v>1</v>
      </c>
      <c r="G245" s="134"/>
      <c r="H245" s="134"/>
      <c r="I245" s="134">
        <v>2</v>
      </c>
      <c r="J245" s="134"/>
      <c r="K245" s="134"/>
      <c r="L245" s="134">
        <v>3</v>
      </c>
      <c r="M245" s="135"/>
      <c r="N245" s="136"/>
      <c r="O245" s="504"/>
      <c r="P245" s="505"/>
      <c r="Q245" s="504"/>
      <c r="R245" s="505"/>
      <c r="S245" s="504"/>
      <c r="T245" s="505"/>
    </row>
    <row r="246" spans="1:20" ht="15.75" thickTop="1">
      <c r="A246" s="40"/>
      <c r="B246" s="40"/>
      <c r="C246" s="16" t="s">
        <v>43</v>
      </c>
      <c r="D246" s="137" t="s">
        <v>147</v>
      </c>
      <c r="E246" s="137" t="s">
        <v>152</v>
      </c>
      <c r="F246" s="138">
        <v>8</v>
      </c>
      <c r="G246" s="139" t="s">
        <v>37</v>
      </c>
      <c r="H246" s="140">
        <v>21</v>
      </c>
      <c r="I246" s="138">
        <v>8</v>
      </c>
      <c r="J246" s="139" t="s">
        <v>37</v>
      </c>
      <c r="K246" s="140">
        <v>21</v>
      </c>
      <c r="L246" s="138"/>
      <c r="M246" s="139" t="s">
        <v>37</v>
      </c>
      <c r="N246" s="140"/>
      <c r="O246" s="17">
        <v>16</v>
      </c>
      <c r="P246" s="18">
        <v>42</v>
      </c>
      <c r="Q246" s="19">
        <f>IF(F246&gt;H246,1,0)+IF(I246&gt;K246,1,0)+IF(L246&gt;N246,1,0)</f>
        <v>0</v>
      </c>
      <c r="R246" s="20">
        <f>IF(H246&gt;F246,1,0)+IF(K246&gt;I246,1,0)+IF(N246&gt;L246,1,0)</f>
        <v>2</v>
      </c>
      <c r="S246" s="19">
        <f>IF(Q246&gt;R246,1,0)</f>
        <v>0</v>
      </c>
      <c r="T246" s="20">
        <f>IF(R246&gt;Q246,1,0)</f>
        <v>1</v>
      </c>
    </row>
    <row r="247" spans="1:20" ht="15">
      <c r="A247" s="40"/>
      <c r="B247" s="40"/>
      <c r="C247" s="21" t="s">
        <v>44</v>
      </c>
      <c r="D247" s="141" t="s">
        <v>148</v>
      </c>
      <c r="E247" s="141" t="s">
        <v>153</v>
      </c>
      <c r="F247" s="138">
        <v>5</v>
      </c>
      <c r="G247" s="138" t="s">
        <v>37</v>
      </c>
      <c r="H247" s="140">
        <v>21</v>
      </c>
      <c r="I247" s="138">
        <v>7</v>
      </c>
      <c r="J247" s="138" t="s">
        <v>37</v>
      </c>
      <c r="K247" s="140">
        <v>21</v>
      </c>
      <c r="L247" s="138"/>
      <c r="M247" s="138" t="s">
        <v>37</v>
      </c>
      <c r="N247" s="140"/>
      <c r="O247" s="17">
        <v>12</v>
      </c>
      <c r="P247" s="18">
        <v>42</v>
      </c>
      <c r="Q247" s="19">
        <f>IF(F247&gt;H247,1,0)+IF(I247&gt;K247,1,0)+IF(L247&gt;N247,1,0)</f>
        <v>0</v>
      </c>
      <c r="R247" s="20">
        <f>IF(H247&gt;F247,1,0)+IF(K247&gt;I247,1,0)+IF(N247&gt;L247,1,0)</f>
        <v>2</v>
      </c>
      <c r="S247" s="19">
        <f>IF(Q247&gt;R247,1,0)</f>
        <v>0</v>
      </c>
      <c r="T247" s="20">
        <f>IF(R247&gt;Q247,1,0)</f>
        <v>1</v>
      </c>
    </row>
    <row r="248" spans="1:20" ht="15">
      <c r="A248" s="40"/>
      <c r="B248" s="40"/>
      <c r="C248" s="21" t="s">
        <v>45</v>
      </c>
      <c r="D248" s="141" t="s">
        <v>149</v>
      </c>
      <c r="E248" s="137" t="s">
        <v>154</v>
      </c>
      <c r="F248" s="138">
        <v>22</v>
      </c>
      <c r="G248" s="138" t="s">
        <v>37</v>
      </c>
      <c r="H248" s="140">
        <v>20</v>
      </c>
      <c r="I248" s="138">
        <v>21</v>
      </c>
      <c r="J248" s="138" t="s">
        <v>37</v>
      </c>
      <c r="K248" s="140">
        <v>9</v>
      </c>
      <c r="L248" s="138"/>
      <c r="M248" s="138" t="s">
        <v>37</v>
      </c>
      <c r="N248" s="140"/>
      <c r="O248" s="17">
        <v>43</v>
      </c>
      <c r="P248" s="18">
        <v>29</v>
      </c>
      <c r="Q248" s="19">
        <f>IF(F248&gt;H248,1,0)+IF(I248&gt;K248,1,0)+IF(L248&gt;N248,1,0)</f>
        <v>2</v>
      </c>
      <c r="R248" s="20">
        <f>IF(H248&gt;F248,1,0)+IF(K248&gt;I248,1,0)+IF(N248&gt;L248,1,0)</f>
        <v>0</v>
      </c>
      <c r="S248" s="19">
        <f>IF(Q248&gt;R248,1,0)</f>
        <v>1</v>
      </c>
      <c r="T248" s="20">
        <f>IF(R248&gt;Q248,1,0)</f>
        <v>0</v>
      </c>
    </row>
    <row r="249" spans="1:20" ht="15">
      <c r="A249" s="40"/>
      <c r="B249" s="40"/>
      <c r="C249" s="21" t="s">
        <v>46</v>
      </c>
      <c r="D249" s="141" t="s">
        <v>150</v>
      </c>
      <c r="E249" s="141" t="s">
        <v>155</v>
      </c>
      <c r="F249" s="138">
        <v>8</v>
      </c>
      <c r="G249" s="138" t="s">
        <v>37</v>
      </c>
      <c r="H249" s="140">
        <v>21</v>
      </c>
      <c r="I249" s="138">
        <v>7</v>
      </c>
      <c r="J249" s="138" t="s">
        <v>37</v>
      </c>
      <c r="K249" s="140">
        <v>21</v>
      </c>
      <c r="L249" s="138"/>
      <c r="M249" s="138" t="s">
        <v>37</v>
      </c>
      <c r="N249" s="140"/>
      <c r="O249" s="17">
        <v>15</v>
      </c>
      <c r="P249" s="18">
        <v>42</v>
      </c>
      <c r="Q249" s="19">
        <f>IF(F249&gt;H249,1,0)+IF(I249&gt;K249,1,0)+IF(L249&gt;N249,1,0)</f>
        <v>0</v>
      </c>
      <c r="R249" s="20">
        <f>IF(H249&gt;F249,1,0)+IF(K249&gt;I249,1,0)+IF(N249&gt;L249,1,0)</f>
        <v>2</v>
      </c>
      <c r="S249" s="19">
        <f>IF(Q249&gt;R249,1,0)</f>
        <v>0</v>
      </c>
      <c r="T249" s="20">
        <f>IF(R249&gt;Q249,1,0)</f>
        <v>1</v>
      </c>
    </row>
    <row r="250" spans="1:20" ht="15.75" thickBot="1">
      <c r="A250" s="40"/>
      <c r="B250" s="40"/>
      <c r="C250" s="35" t="s">
        <v>36</v>
      </c>
      <c r="D250" s="142" t="s">
        <v>203</v>
      </c>
      <c r="E250" s="142" t="s">
        <v>175</v>
      </c>
      <c r="F250" s="143">
        <v>7</v>
      </c>
      <c r="G250" s="143" t="s">
        <v>37</v>
      </c>
      <c r="H250" s="144">
        <v>21</v>
      </c>
      <c r="I250" s="143">
        <v>10</v>
      </c>
      <c r="J250" s="143" t="s">
        <v>37</v>
      </c>
      <c r="K250" s="144">
        <v>21</v>
      </c>
      <c r="L250" s="143"/>
      <c r="M250" s="143" t="s">
        <v>37</v>
      </c>
      <c r="N250" s="144"/>
      <c r="O250" s="22">
        <v>17</v>
      </c>
      <c r="P250" s="23">
        <v>42</v>
      </c>
      <c r="Q250" s="24">
        <f>IF(F250&gt;H250,1,0)+IF(I250&gt;K250,1,0)+IF(L250&gt;N250,1,0)</f>
        <v>0</v>
      </c>
      <c r="R250" s="25">
        <f>IF(H250&gt;F250,1,0)+IF(K250&gt;I250,1,0)+IF(N250&gt;L250,1,0)</f>
        <v>2</v>
      </c>
      <c r="S250" s="24">
        <f>IF(Q250&gt;R250,1,0)</f>
        <v>0</v>
      </c>
      <c r="T250" s="25">
        <f>IF(R250&gt;Q250,1,0)</f>
        <v>1</v>
      </c>
    </row>
    <row r="251" spans="1:20" ht="15.75" thickTop="1">
      <c r="A251" s="42"/>
      <c r="B251" s="42"/>
      <c r="C251" s="26" t="s">
        <v>38</v>
      </c>
      <c r="D251" s="257">
        <f>IF(S251+T251=0,0,IF(S251=T251,2,IF(S251&gt;T251,3,1)))</f>
        <v>1</v>
      </c>
      <c r="E251" s="257">
        <f>IF(S251+T251=0,0,IF(S251=T251,2,IF(T251&gt;S251,3,1)))</f>
        <v>3</v>
      </c>
      <c r="F251" s="258"/>
      <c r="G251" s="259"/>
      <c r="H251" s="259"/>
      <c r="I251" s="259"/>
      <c r="J251" s="259"/>
      <c r="K251" s="259"/>
      <c r="L251" s="259"/>
      <c r="M251" s="259"/>
      <c r="N251" s="260"/>
      <c r="O251" s="261">
        <f t="shared" ref="O251" si="23">SUM(O246:O250)</f>
        <v>103</v>
      </c>
      <c r="P251" s="262">
        <v>197</v>
      </c>
      <c r="Q251" s="262">
        <v>2</v>
      </c>
      <c r="R251" s="262">
        <v>8</v>
      </c>
      <c r="S251" s="262">
        <v>1</v>
      </c>
      <c r="T251" s="262">
        <v>4</v>
      </c>
    </row>
    <row r="252" spans="1:20" ht="15">
      <c r="A252" s="43"/>
      <c r="B252" s="43"/>
      <c r="C252" s="34" t="s">
        <v>47</v>
      </c>
      <c r="D252" s="497" t="str">
        <f>IF(D251+E251=0,0,IF(D251=E251,E244,IF(D251&gt;E251,D245,E245)))</f>
        <v>Sokol České Budějovice "A"</v>
      </c>
      <c r="E252" s="498"/>
      <c r="F252" s="149"/>
      <c r="G252" s="149"/>
      <c r="H252" s="149"/>
      <c r="I252" s="149"/>
      <c r="J252" s="149"/>
      <c r="K252" s="149"/>
      <c r="L252" s="149"/>
      <c r="M252" s="149"/>
      <c r="N252" s="149"/>
      <c r="O252" s="31"/>
      <c r="P252" s="32"/>
      <c r="Q252" s="32"/>
      <c r="R252" s="32"/>
      <c r="S252" s="32"/>
      <c r="T252" s="32"/>
    </row>
    <row r="253" spans="1:20">
      <c r="A253" s="44"/>
      <c r="B253" s="44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</row>
    <row r="254" spans="1:20" ht="15">
      <c r="A254" s="41"/>
      <c r="B254" s="41"/>
      <c r="C254" s="13"/>
      <c r="D254" s="130"/>
      <c r="E254" s="131" t="s">
        <v>48</v>
      </c>
      <c r="F254" s="499" t="s">
        <v>31</v>
      </c>
      <c r="G254" s="500"/>
      <c r="H254" s="500"/>
      <c r="I254" s="500"/>
      <c r="J254" s="500"/>
      <c r="K254" s="500"/>
      <c r="L254" s="500"/>
      <c r="M254" s="500"/>
      <c r="N254" s="501"/>
      <c r="O254" s="502" t="s">
        <v>32</v>
      </c>
      <c r="P254" s="503"/>
      <c r="Q254" s="502" t="s">
        <v>33</v>
      </c>
      <c r="R254" s="503"/>
      <c r="S254" s="502" t="s">
        <v>34</v>
      </c>
      <c r="T254" s="503"/>
    </row>
    <row r="255" spans="1:20" ht="15.75" thickBot="1">
      <c r="A255" s="40">
        <v>1</v>
      </c>
      <c r="B255" s="40">
        <v>2</v>
      </c>
      <c r="C255" s="14" t="s">
        <v>35</v>
      </c>
      <c r="D255" s="132" t="str">
        <f>VLOOKUP(A255,Systém!$P$5:$Q$14,2,FALSE)</f>
        <v>SKB Český Krumlov "A"</v>
      </c>
      <c r="E255" s="132" t="str">
        <f>VLOOKUP(B255,Systém!$P$5:$Q$14,2,FALSE)</f>
        <v>SKB Český Krumlov "C"</v>
      </c>
      <c r="F255" s="133">
        <v>1</v>
      </c>
      <c r="G255" s="134"/>
      <c r="H255" s="134"/>
      <c r="I255" s="134">
        <v>2</v>
      </c>
      <c r="J255" s="134"/>
      <c r="K255" s="134"/>
      <c r="L255" s="134">
        <v>3</v>
      </c>
      <c r="M255" s="135"/>
      <c r="N255" s="136"/>
      <c r="O255" s="504"/>
      <c r="P255" s="505"/>
      <c r="Q255" s="504"/>
      <c r="R255" s="505"/>
      <c r="S255" s="504"/>
      <c r="T255" s="505"/>
    </row>
    <row r="256" spans="1:20" ht="15.75" thickTop="1">
      <c r="A256" s="40"/>
      <c r="B256" s="40"/>
      <c r="C256" s="16" t="s">
        <v>43</v>
      </c>
      <c r="D256" s="137" t="s">
        <v>132</v>
      </c>
      <c r="E256" s="137" t="s">
        <v>142</v>
      </c>
      <c r="F256" s="138">
        <v>18</v>
      </c>
      <c r="G256" s="139" t="s">
        <v>37</v>
      </c>
      <c r="H256" s="140">
        <v>21</v>
      </c>
      <c r="I256" s="138">
        <v>17</v>
      </c>
      <c r="J256" s="139" t="s">
        <v>37</v>
      </c>
      <c r="K256" s="140">
        <v>21</v>
      </c>
      <c r="L256" s="138"/>
      <c r="M256" s="139" t="s">
        <v>37</v>
      </c>
      <c r="N256" s="140"/>
      <c r="O256" s="17">
        <v>35</v>
      </c>
      <c r="P256" s="18">
        <v>42</v>
      </c>
      <c r="Q256" s="19">
        <f>IF(F256&gt;H256,1,0)+IF(I256&gt;K256,1,0)+IF(L256&gt;N256,1,0)</f>
        <v>0</v>
      </c>
      <c r="R256" s="20">
        <f>IF(H256&gt;F256,1,0)+IF(K256&gt;I256,1,0)+IF(N256&gt;L256,1,0)</f>
        <v>2</v>
      </c>
      <c r="S256" s="19">
        <f>IF(Q256&gt;R256,1,0)</f>
        <v>0</v>
      </c>
      <c r="T256" s="20">
        <f>IF(R256&gt;Q256,1,0)</f>
        <v>1</v>
      </c>
    </row>
    <row r="257" spans="1:20" ht="15">
      <c r="A257" s="40"/>
      <c r="B257" s="40"/>
      <c r="C257" s="21" t="s">
        <v>44</v>
      </c>
      <c r="D257" s="141" t="s">
        <v>133</v>
      </c>
      <c r="E257" s="141" t="s">
        <v>204</v>
      </c>
      <c r="F257" s="138">
        <v>9</v>
      </c>
      <c r="G257" s="138" t="s">
        <v>37</v>
      </c>
      <c r="H257" s="140">
        <v>21</v>
      </c>
      <c r="I257" s="138">
        <v>6</v>
      </c>
      <c r="J257" s="138" t="s">
        <v>37</v>
      </c>
      <c r="K257" s="140">
        <v>21</v>
      </c>
      <c r="L257" s="138"/>
      <c r="M257" s="138" t="s">
        <v>37</v>
      </c>
      <c r="N257" s="140"/>
      <c r="O257" s="17">
        <v>15</v>
      </c>
      <c r="P257" s="18">
        <v>42</v>
      </c>
      <c r="Q257" s="19">
        <f>IF(F257&gt;H257,1,0)+IF(I257&gt;K257,1,0)+IF(L257&gt;N257,1,0)</f>
        <v>0</v>
      </c>
      <c r="R257" s="20">
        <f>IF(H257&gt;F257,1,0)+IF(K257&gt;I257,1,0)+IF(N257&gt;L257,1,0)</f>
        <v>2</v>
      </c>
      <c r="S257" s="19">
        <f>IF(Q257&gt;R257,1,0)</f>
        <v>0</v>
      </c>
      <c r="T257" s="20">
        <f>IF(R257&gt;Q257,1,0)</f>
        <v>1</v>
      </c>
    </row>
    <row r="258" spans="1:20" ht="15">
      <c r="A258" s="40"/>
      <c r="B258" s="40"/>
      <c r="C258" s="21" t="s">
        <v>45</v>
      </c>
      <c r="D258" s="141" t="s">
        <v>205</v>
      </c>
      <c r="E258" s="137" t="s">
        <v>144</v>
      </c>
      <c r="F258" s="138">
        <v>15</v>
      </c>
      <c r="G258" s="138" t="s">
        <v>37</v>
      </c>
      <c r="H258" s="140">
        <v>21</v>
      </c>
      <c r="I258" s="138">
        <v>21</v>
      </c>
      <c r="J258" s="138" t="s">
        <v>37</v>
      </c>
      <c r="K258" s="140">
        <v>10</v>
      </c>
      <c r="L258" s="138">
        <v>17</v>
      </c>
      <c r="M258" s="138" t="s">
        <v>37</v>
      </c>
      <c r="N258" s="140">
        <v>21</v>
      </c>
      <c r="O258" s="17">
        <v>53</v>
      </c>
      <c r="P258" s="18">
        <v>52</v>
      </c>
      <c r="Q258" s="19">
        <f>IF(F258&gt;H258,1,0)+IF(I258&gt;K258,1,0)+IF(L258&gt;N258,1,0)</f>
        <v>1</v>
      </c>
      <c r="R258" s="20">
        <f>IF(H258&gt;F258,1,0)+IF(K258&gt;I258,1,0)+IF(N258&gt;L258,1,0)</f>
        <v>2</v>
      </c>
      <c r="S258" s="19">
        <f>IF(Q258&gt;R258,1,0)</f>
        <v>0</v>
      </c>
      <c r="T258" s="20">
        <f>IF(R258&gt;Q258,1,0)</f>
        <v>1</v>
      </c>
    </row>
    <row r="259" spans="1:20" ht="15">
      <c r="A259" s="40"/>
      <c r="B259" s="40"/>
      <c r="C259" s="21" t="s">
        <v>46</v>
      </c>
      <c r="D259" s="141" t="s">
        <v>135</v>
      </c>
      <c r="E259" s="141" t="s">
        <v>143</v>
      </c>
      <c r="F259" s="138">
        <v>17</v>
      </c>
      <c r="G259" s="138" t="s">
        <v>37</v>
      </c>
      <c r="H259" s="140">
        <v>21</v>
      </c>
      <c r="I259" s="138">
        <v>18</v>
      </c>
      <c r="J259" s="138" t="s">
        <v>37</v>
      </c>
      <c r="K259" s="140">
        <v>21</v>
      </c>
      <c r="L259" s="138"/>
      <c r="M259" s="138" t="s">
        <v>37</v>
      </c>
      <c r="N259" s="140"/>
      <c r="O259" s="17">
        <v>35</v>
      </c>
      <c r="P259" s="18">
        <v>42</v>
      </c>
      <c r="Q259" s="19">
        <f>IF(F259&gt;H259,1,0)+IF(I259&gt;K259,1,0)+IF(L259&gt;N259,1,0)</f>
        <v>0</v>
      </c>
      <c r="R259" s="20">
        <f>IF(H259&gt;F259,1,0)+IF(K259&gt;I259,1,0)+IF(N259&gt;L259,1,0)</f>
        <v>2</v>
      </c>
      <c r="S259" s="19">
        <f>IF(Q259&gt;R259,1,0)</f>
        <v>0</v>
      </c>
      <c r="T259" s="20">
        <f>IF(R259&gt;Q259,1,0)</f>
        <v>1</v>
      </c>
    </row>
    <row r="260" spans="1:20" ht="15.75" thickBot="1">
      <c r="A260" s="40"/>
      <c r="B260" s="40"/>
      <c r="C260" s="35" t="s">
        <v>36</v>
      </c>
      <c r="D260" s="142" t="s">
        <v>206</v>
      </c>
      <c r="E260" s="142" t="s">
        <v>207</v>
      </c>
      <c r="F260" s="143">
        <v>21</v>
      </c>
      <c r="G260" s="143" t="s">
        <v>37</v>
      </c>
      <c r="H260" s="144">
        <v>12</v>
      </c>
      <c r="I260" s="143">
        <v>21</v>
      </c>
      <c r="J260" s="143" t="s">
        <v>37</v>
      </c>
      <c r="K260" s="144">
        <v>11</v>
      </c>
      <c r="L260" s="143"/>
      <c r="M260" s="143" t="s">
        <v>37</v>
      </c>
      <c r="N260" s="144"/>
      <c r="O260" s="22">
        <v>42</v>
      </c>
      <c r="P260" s="23">
        <v>23</v>
      </c>
      <c r="Q260" s="24">
        <f>IF(F260&gt;H260,1,0)+IF(I260&gt;K260,1,0)+IF(L260&gt;N260,1,0)</f>
        <v>2</v>
      </c>
      <c r="R260" s="25">
        <f>IF(H260&gt;F260,1,0)+IF(K260&gt;I260,1,0)+IF(N260&gt;L260,1,0)</f>
        <v>0</v>
      </c>
      <c r="S260" s="24">
        <f>IF(Q260&gt;R260,1,0)</f>
        <v>1</v>
      </c>
      <c r="T260" s="25">
        <f>IF(R260&gt;Q260,1,0)</f>
        <v>0</v>
      </c>
    </row>
    <row r="261" spans="1:20" ht="15.75" thickTop="1">
      <c r="A261" s="42"/>
      <c r="B261" s="42"/>
      <c r="C261" s="26" t="s">
        <v>38</v>
      </c>
      <c r="D261" s="257">
        <f>IF(S261+T261=0,0,IF(S261=T261,2,IF(S261&gt;T261,3,1)))</f>
        <v>1</v>
      </c>
      <c r="E261" s="257">
        <f>IF(S261+T261=0,0,IF(S261=T261,2,IF(T261&gt;S261,3,1)))</f>
        <v>3</v>
      </c>
      <c r="F261" s="258"/>
      <c r="G261" s="259"/>
      <c r="H261" s="259"/>
      <c r="I261" s="259"/>
      <c r="J261" s="259"/>
      <c r="K261" s="259"/>
      <c r="L261" s="259"/>
      <c r="M261" s="259"/>
      <c r="N261" s="260"/>
      <c r="O261" s="261">
        <f t="shared" ref="O261" si="24">SUM(O256:O260)</f>
        <v>180</v>
      </c>
      <c r="P261" s="262">
        <v>201</v>
      </c>
      <c r="Q261" s="262">
        <v>3</v>
      </c>
      <c r="R261" s="262">
        <v>8</v>
      </c>
      <c r="S261" s="262">
        <v>1</v>
      </c>
      <c r="T261" s="262">
        <v>4</v>
      </c>
    </row>
    <row r="262" spans="1:20" ht="15">
      <c r="A262" s="43"/>
      <c r="B262" s="43"/>
      <c r="C262" s="34" t="s">
        <v>47</v>
      </c>
      <c r="D262" s="497" t="str">
        <f>IF(D261+E261=0,0,IF(D261=E261,E254,IF(D261&gt;E261,D255,E255)))</f>
        <v>SKB Český Krumlov "C"</v>
      </c>
      <c r="E262" s="498"/>
      <c r="F262" s="149"/>
      <c r="G262" s="149"/>
      <c r="H262" s="149"/>
      <c r="I262" s="149"/>
      <c r="J262" s="149"/>
      <c r="K262" s="149"/>
      <c r="L262" s="149"/>
      <c r="M262" s="149"/>
      <c r="N262" s="149"/>
      <c r="O262" s="31"/>
      <c r="P262" s="32"/>
      <c r="Q262" s="32"/>
      <c r="R262" s="32"/>
      <c r="S262" s="32"/>
      <c r="T262" s="32"/>
    </row>
    <row r="263" spans="1:20">
      <c r="A263" s="44"/>
      <c r="B263" s="44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</row>
    <row r="264" spans="1:20" ht="15">
      <c r="A264" s="506" t="s">
        <v>5</v>
      </c>
      <c r="B264" s="506"/>
      <c r="C264" s="45" t="str">
        <f>Systém!$P$17</f>
        <v>Český Krumlov 23.2.2019</v>
      </c>
      <c r="D264" s="152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</row>
    <row r="265" spans="1:20" ht="15">
      <c r="A265" s="40"/>
      <c r="B265" s="40"/>
      <c r="C265" s="36" t="s">
        <v>29</v>
      </c>
      <c r="D265" s="151" t="str">
        <f>Systém!$Q$19</f>
        <v>určí Český Krumlov</v>
      </c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</row>
    <row r="266" spans="1:20" ht="15">
      <c r="A266" s="41"/>
      <c r="B266" s="41"/>
      <c r="C266" s="13"/>
      <c r="D266" s="130"/>
      <c r="E266" s="131" t="s">
        <v>48</v>
      </c>
      <c r="F266" s="499" t="s">
        <v>31</v>
      </c>
      <c r="G266" s="500"/>
      <c r="H266" s="500"/>
      <c r="I266" s="500"/>
      <c r="J266" s="500"/>
      <c r="K266" s="500"/>
      <c r="L266" s="500"/>
      <c r="M266" s="500"/>
      <c r="N266" s="501"/>
      <c r="O266" s="502" t="s">
        <v>32</v>
      </c>
      <c r="P266" s="503"/>
      <c r="Q266" s="502" t="s">
        <v>33</v>
      </c>
      <c r="R266" s="503"/>
      <c r="S266" s="502" t="s">
        <v>34</v>
      </c>
      <c r="T266" s="503"/>
    </row>
    <row r="267" spans="1:20" ht="15.75" thickBot="1">
      <c r="A267" s="40">
        <v>5</v>
      </c>
      <c r="B267" s="40">
        <v>10</v>
      </c>
      <c r="C267" s="14" t="s">
        <v>35</v>
      </c>
      <c r="D267" s="132" t="str">
        <f>VLOOKUP(A267,Systém!$P$5:$Q$14,2,FALSE)</f>
        <v>SK Dobrá Voda</v>
      </c>
      <c r="E267" s="132" t="str">
        <f>VLOOKUP(B267,Systém!$P$5:$Q$14,2,FALSE)</f>
        <v>SKB Český Krumlov "B"</v>
      </c>
      <c r="F267" s="133">
        <v>1</v>
      </c>
      <c r="G267" s="134"/>
      <c r="H267" s="134"/>
      <c r="I267" s="134">
        <v>2</v>
      </c>
      <c r="J267" s="134"/>
      <c r="K267" s="134"/>
      <c r="L267" s="134">
        <v>3</v>
      </c>
      <c r="M267" s="135"/>
      <c r="N267" s="136"/>
      <c r="O267" s="504"/>
      <c r="P267" s="505"/>
      <c r="Q267" s="504"/>
      <c r="R267" s="505"/>
      <c r="S267" s="504"/>
      <c r="T267" s="505"/>
    </row>
    <row r="268" spans="1:20" ht="15.75" thickTop="1">
      <c r="A268" s="40"/>
      <c r="B268" s="40"/>
      <c r="C268" s="16" t="s">
        <v>43</v>
      </c>
      <c r="D268" s="137" t="s">
        <v>200</v>
      </c>
      <c r="E268" s="137" t="s">
        <v>137</v>
      </c>
      <c r="F268" s="138">
        <v>14</v>
      </c>
      <c r="G268" s="139" t="s">
        <v>37</v>
      </c>
      <c r="H268" s="140">
        <v>21</v>
      </c>
      <c r="I268" s="138">
        <v>6</v>
      </c>
      <c r="J268" s="139" t="s">
        <v>37</v>
      </c>
      <c r="K268" s="140">
        <v>21</v>
      </c>
      <c r="L268" s="138"/>
      <c r="M268" s="139" t="s">
        <v>37</v>
      </c>
      <c r="N268" s="140"/>
      <c r="O268" s="17">
        <v>20</v>
      </c>
      <c r="P268" s="18">
        <v>42</v>
      </c>
      <c r="Q268" s="19">
        <f>IF(F268&gt;H268,1,0)+IF(I268&gt;K268,1,0)+IF(L268&gt;N268,1,0)</f>
        <v>0</v>
      </c>
      <c r="R268" s="20">
        <f>IF(H268&gt;F268,1,0)+IF(K268&gt;I268,1,0)+IF(N268&gt;L268,1,0)</f>
        <v>2</v>
      </c>
      <c r="S268" s="19">
        <f>IF(Q268&gt;R268,1,0)</f>
        <v>0</v>
      </c>
      <c r="T268" s="20">
        <f>IF(R268&gt;Q268,1,0)</f>
        <v>1</v>
      </c>
    </row>
    <row r="269" spans="1:20" ht="15">
      <c r="A269" s="40"/>
      <c r="B269" s="40"/>
      <c r="C269" s="21" t="s">
        <v>44</v>
      </c>
      <c r="D269" s="141" t="s">
        <v>123</v>
      </c>
      <c r="E269" s="141" t="s">
        <v>138</v>
      </c>
      <c r="F269" s="138">
        <v>21</v>
      </c>
      <c r="G269" s="138" t="s">
        <v>37</v>
      </c>
      <c r="H269" s="140">
        <v>14</v>
      </c>
      <c r="I269" s="138">
        <v>21</v>
      </c>
      <c r="J269" s="138" t="s">
        <v>37</v>
      </c>
      <c r="K269" s="140">
        <v>15</v>
      </c>
      <c r="L269" s="138"/>
      <c r="M269" s="138" t="s">
        <v>37</v>
      </c>
      <c r="N269" s="140"/>
      <c r="O269" s="17">
        <v>42</v>
      </c>
      <c r="P269" s="18">
        <v>29</v>
      </c>
      <c r="Q269" s="19">
        <f>IF(F269&gt;H269,1,0)+IF(I269&gt;K269,1,0)+IF(L269&gt;N269,1,0)</f>
        <v>2</v>
      </c>
      <c r="R269" s="20">
        <f>IF(H269&gt;F269,1,0)+IF(K269&gt;I269,1,0)+IF(N269&gt;L269,1,0)</f>
        <v>0</v>
      </c>
      <c r="S269" s="19">
        <f>IF(Q269&gt;R269,1,0)</f>
        <v>1</v>
      </c>
      <c r="T269" s="20">
        <f>IF(R269&gt;Q269,1,0)</f>
        <v>0</v>
      </c>
    </row>
    <row r="270" spans="1:20" ht="15">
      <c r="A270" s="40"/>
      <c r="B270" s="40"/>
      <c r="C270" s="21" t="s">
        <v>45</v>
      </c>
      <c r="D270" s="141" t="s">
        <v>124</v>
      </c>
      <c r="E270" s="137" t="s">
        <v>208</v>
      </c>
      <c r="F270" s="138">
        <v>7</v>
      </c>
      <c r="G270" s="138" t="s">
        <v>37</v>
      </c>
      <c r="H270" s="140">
        <v>21</v>
      </c>
      <c r="I270" s="138">
        <v>9</v>
      </c>
      <c r="J270" s="138" t="s">
        <v>37</v>
      </c>
      <c r="K270" s="140">
        <v>21</v>
      </c>
      <c r="L270" s="138"/>
      <c r="M270" s="138" t="s">
        <v>37</v>
      </c>
      <c r="N270" s="140"/>
      <c r="O270" s="17">
        <v>16</v>
      </c>
      <c r="P270" s="18">
        <v>42</v>
      </c>
      <c r="Q270" s="19">
        <f>IF(F270&gt;H270,1,0)+IF(I270&gt;K270,1,0)+IF(L270&gt;N270,1,0)</f>
        <v>0</v>
      </c>
      <c r="R270" s="20">
        <f>IF(H270&gt;F270,1,0)+IF(K270&gt;I270,1,0)+IF(N270&gt;L270,1,0)</f>
        <v>2</v>
      </c>
      <c r="S270" s="19">
        <f>IF(Q270&gt;R270,1,0)</f>
        <v>0</v>
      </c>
      <c r="T270" s="20">
        <f>IF(R270&gt;Q270,1,0)</f>
        <v>1</v>
      </c>
    </row>
    <row r="271" spans="1:20" ht="15">
      <c r="A271" s="40"/>
      <c r="B271" s="40"/>
      <c r="C271" s="21" t="s">
        <v>46</v>
      </c>
      <c r="D271" s="141" t="s">
        <v>125</v>
      </c>
      <c r="E271" s="141" t="s">
        <v>140</v>
      </c>
      <c r="F271" s="138">
        <v>18</v>
      </c>
      <c r="G271" s="138" t="s">
        <v>37</v>
      </c>
      <c r="H271" s="140">
        <v>21</v>
      </c>
      <c r="I271" s="138">
        <v>21</v>
      </c>
      <c r="J271" s="138" t="s">
        <v>37</v>
      </c>
      <c r="K271" s="140">
        <v>10</v>
      </c>
      <c r="L271" s="138">
        <v>14</v>
      </c>
      <c r="M271" s="138" t="s">
        <v>37</v>
      </c>
      <c r="N271" s="140">
        <v>21</v>
      </c>
      <c r="O271" s="17">
        <v>53</v>
      </c>
      <c r="P271" s="18">
        <v>52</v>
      </c>
      <c r="Q271" s="19">
        <f>IF(F271&gt;H271,1,0)+IF(I271&gt;K271,1,0)+IF(L271&gt;N271,1,0)</f>
        <v>1</v>
      </c>
      <c r="R271" s="20">
        <f>IF(H271&gt;F271,1,0)+IF(K271&gt;I271,1,0)+IF(N271&gt;L271,1,0)</f>
        <v>2</v>
      </c>
      <c r="S271" s="19">
        <f>IF(Q271&gt;R271,1,0)</f>
        <v>0</v>
      </c>
      <c r="T271" s="20">
        <f>IF(R271&gt;Q271,1,0)</f>
        <v>1</v>
      </c>
    </row>
    <row r="272" spans="1:20" ht="15.75" thickBot="1">
      <c r="A272" s="40"/>
      <c r="B272" s="40"/>
      <c r="C272" s="35" t="s">
        <v>36</v>
      </c>
      <c r="D272" s="142" t="s">
        <v>209</v>
      </c>
      <c r="E272" s="142" t="s">
        <v>177</v>
      </c>
      <c r="F272" s="143">
        <v>21</v>
      </c>
      <c r="G272" s="143" t="s">
        <v>37</v>
      </c>
      <c r="H272" s="144">
        <v>11</v>
      </c>
      <c r="I272" s="143">
        <v>20</v>
      </c>
      <c r="J272" s="143" t="s">
        <v>37</v>
      </c>
      <c r="K272" s="144">
        <v>22</v>
      </c>
      <c r="L272" s="143">
        <v>21</v>
      </c>
      <c r="M272" s="143" t="s">
        <v>37</v>
      </c>
      <c r="N272" s="144">
        <v>16</v>
      </c>
      <c r="O272" s="22">
        <v>62</v>
      </c>
      <c r="P272" s="23">
        <v>49</v>
      </c>
      <c r="Q272" s="24">
        <f>IF(F272&gt;H272,1,0)+IF(I272&gt;K272,1,0)+IF(L272&gt;N272,1,0)</f>
        <v>2</v>
      </c>
      <c r="R272" s="25">
        <f>IF(H272&gt;F272,1,0)+IF(K272&gt;I272,1,0)+IF(N272&gt;L272,1,0)</f>
        <v>1</v>
      </c>
      <c r="S272" s="24">
        <f>IF(Q272&gt;R272,1,0)</f>
        <v>1</v>
      </c>
      <c r="T272" s="25">
        <f>IF(R272&gt;Q272,1,0)</f>
        <v>0</v>
      </c>
    </row>
    <row r="273" spans="1:20" ht="15.75" thickTop="1">
      <c r="A273" s="42"/>
      <c r="B273" s="42"/>
      <c r="C273" s="26" t="s">
        <v>38</v>
      </c>
      <c r="D273" s="257">
        <f>IF(S273+T273=0,0,IF(S273=T273,2,IF(S273&gt;T273,3,1)))</f>
        <v>1</v>
      </c>
      <c r="E273" s="257">
        <f>IF(S273+T273=0,0,IF(S273=T273,2,IF(T273&gt;S273,3,1)))</f>
        <v>3</v>
      </c>
      <c r="F273" s="258"/>
      <c r="G273" s="259"/>
      <c r="H273" s="259"/>
      <c r="I273" s="259"/>
      <c r="J273" s="259"/>
      <c r="K273" s="259"/>
      <c r="L273" s="259"/>
      <c r="M273" s="259"/>
      <c r="N273" s="260"/>
      <c r="O273" s="261">
        <f t="shared" ref="O273" si="25">SUM(O268:O272)</f>
        <v>193</v>
      </c>
      <c r="P273" s="262">
        <v>214</v>
      </c>
      <c r="Q273" s="262">
        <v>5</v>
      </c>
      <c r="R273" s="262">
        <v>7</v>
      </c>
      <c r="S273" s="262">
        <v>2</v>
      </c>
      <c r="T273" s="262">
        <v>3</v>
      </c>
    </row>
    <row r="274" spans="1:20" ht="15">
      <c r="A274" s="43"/>
      <c r="B274" s="43"/>
      <c r="C274" s="34" t="s">
        <v>47</v>
      </c>
      <c r="D274" s="497" t="str">
        <f>IF(D273+E273=0,0,IF(D273=E273,E266,IF(D273&gt;E273,D267,E267)))</f>
        <v>SKB Český Krumlov "B"</v>
      </c>
      <c r="E274" s="498"/>
      <c r="F274" s="149"/>
      <c r="G274" s="149"/>
      <c r="H274" s="149"/>
      <c r="I274" s="149"/>
      <c r="J274" s="149"/>
      <c r="K274" s="149"/>
      <c r="L274" s="149"/>
      <c r="M274" s="149"/>
      <c r="N274" s="149"/>
      <c r="O274" s="31"/>
      <c r="P274" s="32"/>
      <c r="Q274" s="32"/>
      <c r="R274" s="32"/>
      <c r="S274" s="32"/>
      <c r="T274" s="32"/>
    </row>
    <row r="275" spans="1:20" ht="15">
      <c r="A275" s="43"/>
      <c r="B275" s="43"/>
      <c r="C275" s="30"/>
      <c r="D275" s="149"/>
      <c r="E275" s="149"/>
      <c r="F275" s="149"/>
      <c r="G275" s="149"/>
      <c r="H275" s="149"/>
      <c r="I275" s="149"/>
      <c r="J275" s="149"/>
      <c r="K275" s="149"/>
      <c r="L275" s="149"/>
      <c r="M275" s="149"/>
      <c r="N275" s="149"/>
      <c r="O275" s="31"/>
      <c r="P275" s="32"/>
      <c r="Q275" s="32"/>
      <c r="R275" s="32"/>
      <c r="S275" s="32"/>
      <c r="T275" s="32"/>
    </row>
    <row r="276" spans="1:20" ht="15" hidden="1">
      <c r="A276" s="41"/>
      <c r="B276" s="41"/>
      <c r="C276" s="13"/>
      <c r="D276" s="130"/>
      <c r="E276" s="131" t="s">
        <v>48</v>
      </c>
      <c r="F276" s="499" t="s">
        <v>31</v>
      </c>
      <c r="G276" s="500"/>
      <c r="H276" s="500"/>
      <c r="I276" s="500"/>
      <c r="J276" s="500"/>
      <c r="K276" s="500"/>
      <c r="L276" s="500"/>
      <c r="M276" s="500"/>
      <c r="N276" s="501"/>
      <c r="O276" s="502" t="s">
        <v>32</v>
      </c>
      <c r="P276" s="503"/>
      <c r="Q276" s="502" t="s">
        <v>33</v>
      </c>
      <c r="R276" s="503"/>
      <c r="S276" s="502" t="s">
        <v>34</v>
      </c>
      <c r="T276" s="503"/>
    </row>
    <row r="277" spans="1:20" ht="15.75" hidden="1" thickBot="1">
      <c r="A277" s="40">
        <v>6</v>
      </c>
      <c r="B277" s="40">
        <v>4</v>
      </c>
      <c r="C277" s="14" t="s">
        <v>35</v>
      </c>
      <c r="D277" s="132" t="str">
        <f>VLOOKUP(A277,Systém!$P$5:$Q$14,2,FALSE)</f>
        <v>Sokol Vodňany</v>
      </c>
      <c r="E277" s="132" t="str">
        <f>VLOOKUP(B277,Systém!$P$5:$Q$14,2,FALSE)</f>
        <v>SK Badminton Tábor - družstvo odstoupilo</v>
      </c>
      <c r="F277" s="133">
        <v>1</v>
      </c>
      <c r="G277" s="134"/>
      <c r="H277" s="134"/>
      <c r="I277" s="134">
        <v>2</v>
      </c>
      <c r="J277" s="134"/>
      <c r="K277" s="134"/>
      <c r="L277" s="134">
        <v>3</v>
      </c>
      <c r="M277" s="135"/>
      <c r="N277" s="136"/>
      <c r="O277" s="504"/>
      <c r="P277" s="505"/>
      <c r="Q277" s="504"/>
      <c r="R277" s="505"/>
      <c r="S277" s="504"/>
      <c r="T277" s="505"/>
    </row>
    <row r="278" spans="1:20" ht="15.75" hidden="1" thickTop="1">
      <c r="A278" s="40"/>
      <c r="B278" s="40"/>
      <c r="C278" s="16" t="s">
        <v>43</v>
      </c>
      <c r="D278" s="137"/>
      <c r="E278" s="137"/>
      <c r="F278" s="138"/>
      <c r="G278" s="139" t="s">
        <v>37</v>
      </c>
      <c r="H278" s="140"/>
      <c r="I278" s="138"/>
      <c r="J278" s="139" t="s">
        <v>37</v>
      </c>
      <c r="K278" s="140"/>
      <c r="L278" s="138"/>
      <c r="M278" s="139" t="s">
        <v>37</v>
      </c>
      <c r="N278" s="140"/>
      <c r="O278" s="17">
        <f>F278+I278+L278</f>
        <v>0</v>
      </c>
      <c r="P278" s="18">
        <f>H278+K278+N278</f>
        <v>0</v>
      </c>
      <c r="Q278" s="19">
        <f>IF(F278&gt;H278,1,0)+IF(I278&gt;K278,1,0)+IF(L278&gt;N278,1,0)</f>
        <v>0</v>
      </c>
      <c r="R278" s="20">
        <f>IF(H278&gt;F278,1,0)+IF(K278&gt;I278,1,0)+IF(N278&gt;L278,1,0)</f>
        <v>0</v>
      </c>
      <c r="S278" s="19">
        <f>IF(Q278&gt;R278,1,0)</f>
        <v>0</v>
      </c>
      <c r="T278" s="20">
        <f>IF(R278&gt;Q278,1,0)</f>
        <v>0</v>
      </c>
    </row>
    <row r="279" spans="1:20" ht="15" hidden="1">
      <c r="A279" s="40"/>
      <c r="B279" s="40"/>
      <c r="C279" s="21" t="s">
        <v>44</v>
      </c>
      <c r="D279" s="141"/>
      <c r="E279" s="141"/>
      <c r="F279" s="138"/>
      <c r="G279" s="138" t="s">
        <v>37</v>
      </c>
      <c r="H279" s="140"/>
      <c r="I279" s="138"/>
      <c r="J279" s="138" t="s">
        <v>37</v>
      </c>
      <c r="K279" s="140"/>
      <c r="L279" s="138"/>
      <c r="M279" s="138" t="s">
        <v>37</v>
      </c>
      <c r="N279" s="140"/>
      <c r="O279" s="17">
        <f>F279+I279+L279</f>
        <v>0</v>
      </c>
      <c r="P279" s="18">
        <f>H279+K279+N279</f>
        <v>0</v>
      </c>
      <c r="Q279" s="19">
        <f>IF(F279&gt;H279,1,0)+IF(I279&gt;K279,1,0)+IF(L279&gt;N279,1,0)</f>
        <v>0</v>
      </c>
      <c r="R279" s="20">
        <f>IF(H279&gt;F279,1,0)+IF(K279&gt;I279,1,0)+IF(N279&gt;L279,1,0)</f>
        <v>0</v>
      </c>
      <c r="S279" s="19">
        <f>IF(Q279&gt;R279,1,0)</f>
        <v>0</v>
      </c>
      <c r="T279" s="20">
        <f>IF(R279&gt;Q279,1,0)</f>
        <v>0</v>
      </c>
    </row>
    <row r="280" spans="1:20" ht="15" hidden="1">
      <c r="A280" s="40"/>
      <c r="B280" s="40"/>
      <c r="C280" s="21" t="s">
        <v>45</v>
      </c>
      <c r="D280" s="141"/>
      <c r="E280" s="137"/>
      <c r="F280" s="138"/>
      <c r="G280" s="138" t="s">
        <v>37</v>
      </c>
      <c r="H280" s="140"/>
      <c r="I280" s="138"/>
      <c r="J280" s="138" t="s">
        <v>37</v>
      </c>
      <c r="K280" s="140"/>
      <c r="L280" s="138"/>
      <c r="M280" s="138" t="s">
        <v>37</v>
      </c>
      <c r="N280" s="140"/>
      <c r="O280" s="17">
        <f>F280+I280+L280</f>
        <v>0</v>
      </c>
      <c r="P280" s="18">
        <f>H280+K280+N280</f>
        <v>0</v>
      </c>
      <c r="Q280" s="19">
        <f>IF(F280&gt;H280,1,0)+IF(I280&gt;K280,1,0)+IF(L280&gt;N280,1,0)</f>
        <v>0</v>
      </c>
      <c r="R280" s="20">
        <f>IF(H280&gt;F280,1,0)+IF(K280&gt;I280,1,0)+IF(N280&gt;L280,1,0)</f>
        <v>0</v>
      </c>
      <c r="S280" s="19">
        <f>IF(Q280&gt;R280,1,0)</f>
        <v>0</v>
      </c>
      <c r="T280" s="20">
        <f>IF(R280&gt;Q280,1,0)</f>
        <v>0</v>
      </c>
    </row>
    <row r="281" spans="1:20" ht="15" hidden="1">
      <c r="A281" s="40"/>
      <c r="B281" s="40"/>
      <c r="C281" s="21" t="s">
        <v>46</v>
      </c>
      <c r="D281" s="141"/>
      <c r="E281" s="141"/>
      <c r="F281" s="138"/>
      <c r="G281" s="138" t="s">
        <v>37</v>
      </c>
      <c r="H281" s="140"/>
      <c r="I281" s="138"/>
      <c r="J281" s="138" t="s">
        <v>37</v>
      </c>
      <c r="K281" s="140"/>
      <c r="L281" s="138"/>
      <c r="M281" s="138" t="s">
        <v>37</v>
      </c>
      <c r="N281" s="140"/>
      <c r="O281" s="17">
        <f>F281+I281+L281</f>
        <v>0</v>
      </c>
      <c r="P281" s="18">
        <f>H281+K281+N281</f>
        <v>0</v>
      </c>
      <c r="Q281" s="19">
        <f>IF(F281&gt;H281,1,0)+IF(I281&gt;K281,1,0)+IF(L281&gt;N281,1,0)</f>
        <v>0</v>
      </c>
      <c r="R281" s="20">
        <f>IF(H281&gt;F281,1,0)+IF(K281&gt;I281,1,0)+IF(N281&gt;L281,1,0)</f>
        <v>0</v>
      </c>
      <c r="S281" s="19">
        <f>IF(Q281&gt;R281,1,0)</f>
        <v>0</v>
      </c>
      <c r="T281" s="20">
        <f>IF(R281&gt;Q281,1,0)</f>
        <v>0</v>
      </c>
    </row>
    <row r="282" spans="1:20" ht="15.75" hidden="1" thickBot="1">
      <c r="A282" s="40"/>
      <c r="B282" s="40"/>
      <c r="C282" s="35" t="s">
        <v>36</v>
      </c>
      <c r="D282" s="142"/>
      <c r="E282" s="142"/>
      <c r="F282" s="143"/>
      <c r="G282" s="143" t="s">
        <v>37</v>
      </c>
      <c r="H282" s="144"/>
      <c r="I282" s="143"/>
      <c r="J282" s="143" t="s">
        <v>37</v>
      </c>
      <c r="K282" s="144"/>
      <c r="L282" s="143"/>
      <c r="M282" s="143" t="s">
        <v>37</v>
      </c>
      <c r="N282" s="144"/>
      <c r="O282" s="22">
        <f>F282+I282+L282</f>
        <v>0</v>
      </c>
      <c r="P282" s="23">
        <f>H282+K282+N282</f>
        <v>0</v>
      </c>
      <c r="Q282" s="24">
        <f>IF(F282&gt;H282,1,0)+IF(I282&gt;K282,1,0)+IF(L282&gt;N282,1,0)</f>
        <v>0</v>
      </c>
      <c r="R282" s="25">
        <f>IF(H282&gt;F282,1,0)+IF(K282&gt;I282,1,0)+IF(N282&gt;L282,1,0)</f>
        <v>0</v>
      </c>
      <c r="S282" s="24">
        <f>IF(Q282&gt;R282,1,0)</f>
        <v>0</v>
      </c>
      <c r="T282" s="25">
        <f>IF(R282&gt;Q282,1,0)</f>
        <v>0</v>
      </c>
    </row>
    <row r="283" spans="1:20" ht="15.75" hidden="1" thickTop="1">
      <c r="A283" s="42"/>
      <c r="B283" s="42"/>
      <c r="C283" s="26" t="s">
        <v>38</v>
      </c>
      <c r="D283" s="145">
        <f>IF(S283+T283=0,0,IF(S283=T283,2,IF(S283&gt;T283,3,1)))</f>
        <v>0</v>
      </c>
      <c r="E283" s="145">
        <f>IF(S283+T283=0,0,IF(S283=T283,2,IF(T283&gt;S283,3,1)))</f>
        <v>0</v>
      </c>
      <c r="F283" s="146"/>
      <c r="G283" s="147"/>
      <c r="H283" s="147"/>
      <c r="I283" s="147"/>
      <c r="J283" s="147"/>
      <c r="K283" s="147"/>
      <c r="L283" s="147"/>
      <c r="M283" s="147"/>
      <c r="N283" s="148"/>
      <c r="O283" s="27">
        <f t="shared" ref="O283:T283" si="26">SUM(O278:O282)</f>
        <v>0</v>
      </c>
      <c r="P283" s="28">
        <f t="shared" si="26"/>
        <v>0</v>
      </c>
      <c r="Q283" s="28">
        <f t="shared" si="26"/>
        <v>0</v>
      </c>
      <c r="R283" s="28">
        <f t="shared" si="26"/>
        <v>0</v>
      </c>
      <c r="S283" s="28">
        <f t="shared" si="26"/>
        <v>0</v>
      </c>
      <c r="T283" s="28">
        <f t="shared" si="26"/>
        <v>0</v>
      </c>
    </row>
    <row r="284" spans="1:20" ht="15" hidden="1">
      <c r="A284" s="43"/>
      <c r="B284" s="43"/>
      <c r="C284" s="34" t="s">
        <v>47</v>
      </c>
      <c r="D284" s="497">
        <f>IF(D283+E283=0,0,IF(D283=E283,E276,IF(D283&gt;E283,D277,E277)))</f>
        <v>0</v>
      </c>
      <c r="E284" s="498"/>
      <c r="F284" s="149"/>
      <c r="G284" s="149"/>
      <c r="H284" s="149"/>
      <c r="I284" s="149"/>
      <c r="J284" s="149"/>
      <c r="K284" s="149"/>
      <c r="L284" s="149"/>
      <c r="M284" s="149"/>
      <c r="N284" s="149"/>
      <c r="O284" s="31"/>
      <c r="P284" s="32"/>
      <c r="Q284" s="32"/>
      <c r="R284" s="32"/>
      <c r="S284" s="32"/>
      <c r="T284" s="32"/>
    </row>
    <row r="285" spans="1:20" hidden="1">
      <c r="A285" s="44"/>
      <c r="B285" s="44"/>
      <c r="D285" s="150"/>
      <c r="E285" s="150"/>
      <c r="F285" s="150"/>
      <c r="G285" s="150"/>
      <c r="H285" s="150"/>
      <c r="I285" s="150"/>
      <c r="J285" s="150"/>
      <c r="K285" s="150"/>
      <c r="L285" s="150"/>
      <c r="M285" s="150"/>
      <c r="N285" s="150"/>
    </row>
    <row r="286" spans="1:20" ht="15">
      <c r="A286" s="41"/>
      <c r="B286" s="41"/>
      <c r="C286" s="13"/>
      <c r="D286" s="130"/>
      <c r="E286" s="131" t="s">
        <v>48</v>
      </c>
      <c r="F286" s="499" t="s">
        <v>31</v>
      </c>
      <c r="G286" s="500"/>
      <c r="H286" s="500"/>
      <c r="I286" s="500"/>
      <c r="J286" s="500"/>
      <c r="K286" s="500"/>
      <c r="L286" s="500"/>
      <c r="M286" s="500"/>
      <c r="N286" s="501"/>
      <c r="O286" s="502" t="s">
        <v>32</v>
      </c>
      <c r="P286" s="503"/>
      <c r="Q286" s="502" t="s">
        <v>33</v>
      </c>
      <c r="R286" s="503"/>
      <c r="S286" s="502" t="s">
        <v>34</v>
      </c>
      <c r="T286" s="503"/>
    </row>
    <row r="287" spans="1:20" ht="15.75" thickBot="1">
      <c r="A287" s="40">
        <v>7</v>
      </c>
      <c r="B287" s="40">
        <v>3</v>
      </c>
      <c r="C287" s="14" t="s">
        <v>35</v>
      </c>
      <c r="D287" s="132" t="str">
        <f>VLOOKUP(A287,Systém!$P$5:$Q$14,2,FALSE)</f>
        <v>Sokol Křemže</v>
      </c>
      <c r="E287" s="132" t="str">
        <f>VLOOKUP(B287,Systém!$P$5:$Q$14,2,FALSE)</f>
        <v>Sokol České Budějovice "A"</v>
      </c>
      <c r="F287" s="133">
        <v>1</v>
      </c>
      <c r="G287" s="134"/>
      <c r="H287" s="134"/>
      <c r="I287" s="134">
        <v>2</v>
      </c>
      <c r="J287" s="134"/>
      <c r="K287" s="134"/>
      <c r="L287" s="134">
        <v>3</v>
      </c>
      <c r="M287" s="135"/>
      <c r="N287" s="136"/>
      <c r="O287" s="504"/>
      <c r="P287" s="505"/>
      <c r="Q287" s="504"/>
      <c r="R287" s="505"/>
      <c r="S287" s="504"/>
      <c r="T287" s="505"/>
    </row>
    <row r="288" spans="1:20" ht="15.75" thickTop="1">
      <c r="A288" s="40"/>
      <c r="B288" s="40"/>
      <c r="C288" s="16" t="s">
        <v>43</v>
      </c>
      <c r="D288" s="137" t="s">
        <v>168</v>
      </c>
      <c r="E288" s="137" t="s">
        <v>152</v>
      </c>
      <c r="F288" s="138">
        <v>11</v>
      </c>
      <c r="G288" s="139" t="s">
        <v>37</v>
      </c>
      <c r="H288" s="140">
        <v>21</v>
      </c>
      <c r="I288" s="138">
        <v>12</v>
      </c>
      <c r="J288" s="139" t="s">
        <v>37</v>
      </c>
      <c r="K288" s="140">
        <v>21</v>
      </c>
      <c r="L288" s="138"/>
      <c r="M288" s="139" t="s">
        <v>37</v>
      </c>
      <c r="N288" s="140"/>
      <c r="O288" s="17">
        <v>23</v>
      </c>
      <c r="P288" s="18">
        <v>42</v>
      </c>
      <c r="Q288" s="19">
        <f>IF(F288&gt;H288,1,0)+IF(I288&gt;K288,1,0)+IF(L288&gt;N288,1,0)</f>
        <v>0</v>
      </c>
      <c r="R288" s="20">
        <f>IF(H288&gt;F288,1,0)+IF(K288&gt;I288,1,0)+IF(N288&gt;L288,1,0)</f>
        <v>2</v>
      </c>
      <c r="S288" s="19">
        <f>IF(Q288&gt;R288,1,0)</f>
        <v>0</v>
      </c>
      <c r="T288" s="20">
        <f>IF(R288&gt;Q288,1,0)</f>
        <v>1</v>
      </c>
    </row>
    <row r="289" spans="1:20" ht="15">
      <c r="A289" s="40"/>
      <c r="B289" s="40"/>
      <c r="C289" s="21" t="s">
        <v>44</v>
      </c>
      <c r="D289" s="141" t="s">
        <v>198</v>
      </c>
      <c r="E289" s="141" t="s">
        <v>155</v>
      </c>
      <c r="F289" s="138">
        <v>21</v>
      </c>
      <c r="G289" s="138" t="s">
        <v>37</v>
      </c>
      <c r="H289" s="140">
        <v>9</v>
      </c>
      <c r="I289" s="138">
        <v>18</v>
      </c>
      <c r="J289" s="138" t="s">
        <v>37</v>
      </c>
      <c r="K289" s="140">
        <v>21</v>
      </c>
      <c r="L289" s="138">
        <v>15</v>
      </c>
      <c r="M289" s="138" t="s">
        <v>37</v>
      </c>
      <c r="N289" s="140">
        <v>21</v>
      </c>
      <c r="O289" s="17">
        <v>54</v>
      </c>
      <c r="P289" s="18">
        <v>51</v>
      </c>
      <c r="Q289" s="19">
        <f>IF(F289&gt;H289,1,0)+IF(I289&gt;K289,1,0)+IF(L289&gt;N289,1,0)</f>
        <v>1</v>
      </c>
      <c r="R289" s="20">
        <f>IF(H289&gt;F289,1,0)+IF(K289&gt;I289,1,0)+IF(N289&gt;L289,1,0)</f>
        <v>2</v>
      </c>
      <c r="S289" s="19">
        <f>IF(Q289&gt;R289,1,0)</f>
        <v>0</v>
      </c>
      <c r="T289" s="20">
        <f>IF(R289&gt;Q289,1,0)</f>
        <v>1</v>
      </c>
    </row>
    <row r="290" spans="1:20" ht="15">
      <c r="A290" s="40"/>
      <c r="B290" s="40"/>
      <c r="C290" s="21" t="s">
        <v>45</v>
      </c>
      <c r="D290" s="141" t="s">
        <v>199</v>
      </c>
      <c r="E290" s="137" t="s">
        <v>154</v>
      </c>
      <c r="F290" s="138">
        <v>18</v>
      </c>
      <c r="G290" s="138" t="s">
        <v>37</v>
      </c>
      <c r="H290" s="140">
        <v>21</v>
      </c>
      <c r="I290" s="138">
        <v>19</v>
      </c>
      <c r="J290" s="138" t="s">
        <v>37</v>
      </c>
      <c r="K290" s="140">
        <v>21</v>
      </c>
      <c r="L290" s="138"/>
      <c r="M290" s="138" t="s">
        <v>37</v>
      </c>
      <c r="N290" s="140"/>
      <c r="O290" s="17">
        <v>37</v>
      </c>
      <c r="P290" s="18">
        <v>42</v>
      </c>
      <c r="Q290" s="19">
        <f>IF(F290&gt;H290,1,0)+IF(I290&gt;K290,1,0)+IF(L290&gt;N290,1,0)</f>
        <v>0</v>
      </c>
      <c r="R290" s="20">
        <f>IF(H290&gt;F290,1,0)+IF(K290&gt;I290,1,0)+IF(N290&gt;L290,1,0)</f>
        <v>2</v>
      </c>
      <c r="S290" s="19">
        <f>IF(Q290&gt;R290,1,0)</f>
        <v>0</v>
      </c>
      <c r="T290" s="20">
        <f>IF(R290&gt;Q290,1,0)</f>
        <v>1</v>
      </c>
    </row>
    <row r="291" spans="1:20" ht="15">
      <c r="A291" s="40"/>
      <c r="B291" s="40"/>
      <c r="C291" s="21" t="s">
        <v>46</v>
      </c>
      <c r="D291" s="141" t="s">
        <v>201</v>
      </c>
      <c r="E291" s="141" t="s">
        <v>186</v>
      </c>
      <c r="F291" s="138">
        <v>14</v>
      </c>
      <c r="G291" s="138" t="s">
        <v>37</v>
      </c>
      <c r="H291" s="140">
        <v>21</v>
      </c>
      <c r="I291" s="138">
        <v>15</v>
      </c>
      <c r="J291" s="138" t="s">
        <v>37</v>
      </c>
      <c r="K291" s="140">
        <v>21</v>
      </c>
      <c r="L291" s="138"/>
      <c r="M291" s="138" t="s">
        <v>37</v>
      </c>
      <c r="N291" s="140"/>
      <c r="O291" s="17">
        <v>29</v>
      </c>
      <c r="P291" s="18">
        <v>42</v>
      </c>
      <c r="Q291" s="19">
        <f>IF(F291&gt;H291,1,0)+IF(I291&gt;K291,1,0)+IF(L291&gt;N291,1,0)</f>
        <v>0</v>
      </c>
      <c r="R291" s="20">
        <f>IF(H291&gt;F291,1,0)+IF(K291&gt;I291,1,0)+IF(N291&gt;L291,1,0)</f>
        <v>2</v>
      </c>
      <c r="S291" s="19">
        <f>IF(Q291&gt;R291,1,0)</f>
        <v>0</v>
      </c>
      <c r="T291" s="20">
        <f>IF(R291&gt;Q291,1,0)</f>
        <v>1</v>
      </c>
    </row>
    <row r="292" spans="1:20" ht="15.75" thickBot="1">
      <c r="A292" s="40"/>
      <c r="B292" s="40"/>
      <c r="C292" s="35" t="s">
        <v>36</v>
      </c>
      <c r="D292" s="142" t="s">
        <v>172</v>
      </c>
      <c r="E292" s="142" t="s">
        <v>210</v>
      </c>
      <c r="F292" s="143">
        <v>11</v>
      </c>
      <c r="G292" s="143" t="s">
        <v>37</v>
      </c>
      <c r="H292" s="144">
        <v>21</v>
      </c>
      <c r="I292" s="143">
        <v>10</v>
      </c>
      <c r="J292" s="143" t="s">
        <v>37</v>
      </c>
      <c r="K292" s="144">
        <v>21</v>
      </c>
      <c r="L292" s="143"/>
      <c r="M292" s="143" t="s">
        <v>37</v>
      </c>
      <c r="N292" s="144"/>
      <c r="O292" s="22">
        <v>21</v>
      </c>
      <c r="P292" s="23">
        <v>42</v>
      </c>
      <c r="Q292" s="24">
        <f>IF(F292&gt;H292,1,0)+IF(I292&gt;K292,1,0)+IF(L292&gt;N292,1,0)</f>
        <v>0</v>
      </c>
      <c r="R292" s="25">
        <f>IF(H292&gt;F292,1,0)+IF(K292&gt;I292,1,0)+IF(N292&gt;L292,1,0)</f>
        <v>2</v>
      </c>
      <c r="S292" s="24">
        <f>IF(Q292&gt;R292,1,0)</f>
        <v>0</v>
      </c>
      <c r="T292" s="25">
        <f>IF(R292&gt;Q292,1,0)</f>
        <v>1</v>
      </c>
    </row>
    <row r="293" spans="1:20" ht="15.75" thickTop="1">
      <c r="A293" s="42"/>
      <c r="B293" s="42"/>
      <c r="C293" s="26" t="s">
        <v>38</v>
      </c>
      <c r="D293" s="257">
        <f>IF(S293+T293=0,0,IF(S293=T293,2,IF(S293&gt;T293,3,1)))</f>
        <v>1</v>
      </c>
      <c r="E293" s="257">
        <f>IF(S293+T293=0,0,IF(S293=T293,2,IF(T293&gt;S293,3,1)))</f>
        <v>3</v>
      </c>
      <c r="F293" s="258"/>
      <c r="G293" s="259"/>
      <c r="H293" s="259"/>
      <c r="I293" s="259"/>
      <c r="J293" s="259"/>
      <c r="K293" s="259"/>
      <c r="L293" s="259"/>
      <c r="M293" s="259"/>
      <c r="N293" s="260"/>
      <c r="O293" s="261">
        <f t="shared" ref="O293" si="27">SUM(O288:O292)</f>
        <v>164</v>
      </c>
      <c r="P293" s="262">
        <v>219</v>
      </c>
      <c r="Q293" s="262">
        <v>1</v>
      </c>
      <c r="R293" s="262">
        <v>10</v>
      </c>
      <c r="S293" s="262">
        <v>0</v>
      </c>
      <c r="T293" s="262">
        <v>5</v>
      </c>
    </row>
    <row r="294" spans="1:20" ht="15">
      <c r="A294" s="43"/>
      <c r="B294" s="43"/>
      <c r="C294" s="34" t="s">
        <v>47</v>
      </c>
      <c r="D294" s="497" t="str">
        <f>IF(D293+E293=0,0,IF(D293=E293,E286,IF(D293&gt;E293,D287,E287)))</f>
        <v>Sokol České Budějovice "A"</v>
      </c>
      <c r="E294" s="498"/>
      <c r="F294" s="149"/>
      <c r="G294" s="149"/>
      <c r="H294" s="149"/>
      <c r="I294" s="149"/>
      <c r="J294" s="149"/>
      <c r="K294" s="149"/>
      <c r="L294" s="149"/>
      <c r="M294" s="149"/>
      <c r="N294" s="149"/>
      <c r="O294" s="31"/>
      <c r="P294" s="32"/>
      <c r="Q294" s="32"/>
      <c r="R294" s="32"/>
      <c r="S294" s="32"/>
      <c r="T294" s="32"/>
    </row>
    <row r="295" spans="1:20">
      <c r="A295" s="44"/>
      <c r="B295" s="44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</row>
    <row r="296" spans="1:20" ht="15">
      <c r="A296" s="41"/>
      <c r="B296" s="41"/>
      <c r="C296" s="13"/>
      <c r="D296" s="130"/>
      <c r="E296" s="131" t="s">
        <v>48</v>
      </c>
      <c r="F296" s="499" t="s">
        <v>31</v>
      </c>
      <c r="G296" s="500"/>
      <c r="H296" s="500"/>
      <c r="I296" s="500"/>
      <c r="J296" s="500"/>
      <c r="K296" s="500"/>
      <c r="L296" s="500"/>
      <c r="M296" s="500"/>
      <c r="N296" s="501"/>
      <c r="O296" s="502" t="s">
        <v>32</v>
      </c>
      <c r="P296" s="503"/>
      <c r="Q296" s="502" t="s">
        <v>33</v>
      </c>
      <c r="R296" s="503"/>
      <c r="S296" s="502" t="s">
        <v>34</v>
      </c>
      <c r="T296" s="503"/>
    </row>
    <row r="297" spans="1:20" ht="15.75" thickBot="1">
      <c r="A297" s="40">
        <v>8</v>
      </c>
      <c r="B297" s="40">
        <v>2</v>
      </c>
      <c r="C297" s="14" t="s">
        <v>35</v>
      </c>
      <c r="D297" s="132" t="str">
        <f>VLOOKUP(A297,Systém!$P$5:$Q$14,2,FALSE)</f>
        <v>Sokol České Budějovice "B"</v>
      </c>
      <c r="E297" s="132" t="str">
        <f>VLOOKUP(B297,Systém!$P$5:$Q$14,2,FALSE)</f>
        <v>SKB Český Krumlov "C"</v>
      </c>
      <c r="F297" s="133">
        <v>1</v>
      </c>
      <c r="G297" s="134"/>
      <c r="H297" s="134"/>
      <c r="I297" s="134">
        <v>2</v>
      </c>
      <c r="J297" s="134"/>
      <c r="K297" s="134"/>
      <c r="L297" s="134">
        <v>3</v>
      </c>
      <c r="M297" s="135"/>
      <c r="N297" s="136"/>
      <c r="O297" s="504"/>
      <c r="P297" s="505"/>
      <c r="Q297" s="504"/>
      <c r="R297" s="505"/>
      <c r="S297" s="504"/>
      <c r="T297" s="505"/>
    </row>
    <row r="298" spans="1:20" ht="15.75" thickTop="1">
      <c r="A298" s="40"/>
      <c r="B298" s="40"/>
      <c r="C298" s="16" t="s">
        <v>43</v>
      </c>
      <c r="D298" s="137" t="s">
        <v>157</v>
      </c>
      <c r="E298" s="137" t="s">
        <v>142</v>
      </c>
      <c r="F298" s="138">
        <v>14</v>
      </c>
      <c r="G298" s="139" t="s">
        <v>37</v>
      </c>
      <c r="H298" s="140">
        <v>21</v>
      </c>
      <c r="I298" s="138">
        <v>6</v>
      </c>
      <c r="J298" s="139" t="s">
        <v>37</v>
      </c>
      <c r="K298" s="140">
        <v>21</v>
      </c>
      <c r="L298" s="138"/>
      <c r="M298" s="139" t="s">
        <v>37</v>
      </c>
      <c r="N298" s="140"/>
      <c r="O298" s="17">
        <v>20</v>
      </c>
      <c r="P298" s="18">
        <v>42</v>
      </c>
      <c r="Q298" s="19">
        <f>IF(F298&gt;H298,1,0)+IF(I298&gt;K298,1,0)+IF(L298&gt;N298,1,0)</f>
        <v>0</v>
      </c>
      <c r="R298" s="20">
        <f>IF(H298&gt;F298,1,0)+IF(K298&gt;I298,1,0)+IF(N298&gt;L298,1,0)</f>
        <v>2</v>
      </c>
      <c r="S298" s="19">
        <f>IF(Q298&gt;R298,1,0)</f>
        <v>0</v>
      </c>
      <c r="T298" s="20">
        <f>IF(R298&gt;Q298,1,0)</f>
        <v>1</v>
      </c>
    </row>
    <row r="299" spans="1:20" ht="15">
      <c r="A299" s="40"/>
      <c r="B299" s="40"/>
      <c r="C299" s="21" t="s">
        <v>44</v>
      </c>
      <c r="D299" s="141" t="s">
        <v>211</v>
      </c>
      <c r="E299" s="141" t="s">
        <v>204</v>
      </c>
      <c r="F299" s="138">
        <v>22</v>
      </c>
      <c r="G299" s="138" t="s">
        <v>37</v>
      </c>
      <c r="H299" s="140">
        <v>24</v>
      </c>
      <c r="I299" s="138">
        <v>21</v>
      </c>
      <c r="J299" s="138" t="s">
        <v>37</v>
      </c>
      <c r="K299" s="140">
        <v>15</v>
      </c>
      <c r="L299" s="138">
        <v>21</v>
      </c>
      <c r="M299" s="138" t="s">
        <v>37</v>
      </c>
      <c r="N299" s="140">
        <v>19</v>
      </c>
      <c r="O299" s="17">
        <v>64</v>
      </c>
      <c r="P299" s="18">
        <v>58</v>
      </c>
      <c r="Q299" s="19">
        <f>IF(F299&gt;H299,1,0)+IF(I299&gt;K299,1,0)+IF(L299&gt;N299,1,0)</f>
        <v>2</v>
      </c>
      <c r="R299" s="20">
        <f>IF(H299&gt;F299,1,0)+IF(K299&gt;I299,1,0)+IF(N299&gt;L299,1,0)</f>
        <v>1</v>
      </c>
      <c r="S299" s="19">
        <f>IF(Q299&gt;R299,1,0)</f>
        <v>1</v>
      </c>
      <c r="T299" s="20">
        <f>IF(R299&gt;Q299,1,0)</f>
        <v>0</v>
      </c>
    </row>
    <row r="300" spans="1:20" ht="15">
      <c r="A300" s="40"/>
      <c r="B300" s="40"/>
      <c r="C300" s="21" t="s">
        <v>45</v>
      </c>
      <c r="D300" s="141" t="s">
        <v>212</v>
      </c>
      <c r="E300" s="137" t="s">
        <v>144</v>
      </c>
      <c r="F300" s="138">
        <v>13</v>
      </c>
      <c r="G300" s="138" t="s">
        <v>37</v>
      </c>
      <c r="H300" s="140">
        <v>21</v>
      </c>
      <c r="I300" s="138">
        <v>12</v>
      </c>
      <c r="J300" s="138" t="s">
        <v>37</v>
      </c>
      <c r="K300" s="140">
        <v>21</v>
      </c>
      <c r="L300" s="138"/>
      <c r="M300" s="138" t="s">
        <v>37</v>
      </c>
      <c r="N300" s="140"/>
      <c r="O300" s="17">
        <v>25</v>
      </c>
      <c r="P300" s="18">
        <v>42</v>
      </c>
      <c r="Q300" s="19">
        <f>IF(F300&gt;H300,1,0)+IF(I300&gt;K300,1,0)+IF(L300&gt;N300,1,0)</f>
        <v>0</v>
      </c>
      <c r="R300" s="20">
        <f>IF(H300&gt;F300,1,0)+IF(K300&gt;I300,1,0)+IF(N300&gt;L300,1,0)</f>
        <v>2</v>
      </c>
      <c r="S300" s="19">
        <f>IF(Q300&gt;R300,1,0)</f>
        <v>0</v>
      </c>
      <c r="T300" s="20">
        <f>IF(R300&gt;Q300,1,0)</f>
        <v>1</v>
      </c>
    </row>
    <row r="301" spans="1:20" ht="15">
      <c r="A301" s="40"/>
      <c r="B301" s="40"/>
      <c r="C301" s="21" t="s">
        <v>46</v>
      </c>
      <c r="D301" s="141" t="s">
        <v>213</v>
      </c>
      <c r="E301" s="141" t="s">
        <v>143</v>
      </c>
      <c r="F301" s="138">
        <v>11</v>
      </c>
      <c r="G301" s="138" t="s">
        <v>37</v>
      </c>
      <c r="H301" s="140">
        <v>21</v>
      </c>
      <c r="I301" s="138">
        <v>9</v>
      </c>
      <c r="J301" s="138" t="s">
        <v>37</v>
      </c>
      <c r="K301" s="140">
        <v>21</v>
      </c>
      <c r="L301" s="138"/>
      <c r="M301" s="138" t="s">
        <v>37</v>
      </c>
      <c r="N301" s="140"/>
      <c r="O301" s="17">
        <v>20</v>
      </c>
      <c r="P301" s="18">
        <v>42</v>
      </c>
      <c r="Q301" s="19">
        <f>IF(F301&gt;H301,1,0)+IF(I301&gt;K301,1,0)+IF(L301&gt;N301,1,0)</f>
        <v>0</v>
      </c>
      <c r="R301" s="20">
        <f>IF(H301&gt;F301,1,0)+IF(K301&gt;I301,1,0)+IF(N301&gt;L301,1,0)</f>
        <v>2</v>
      </c>
      <c r="S301" s="19">
        <f>IF(Q301&gt;R301,1,0)</f>
        <v>0</v>
      </c>
      <c r="T301" s="20">
        <f>IF(R301&gt;Q301,1,0)</f>
        <v>1</v>
      </c>
    </row>
    <row r="302" spans="1:20" ht="15.75" thickBot="1">
      <c r="A302" s="40"/>
      <c r="B302" s="40"/>
      <c r="C302" s="35" t="s">
        <v>36</v>
      </c>
      <c r="D302" s="142" t="s">
        <v>167</v>
      </c>
      <c r="E302" s="142" t="s">
        <v>214</v>
      </c>
      <c r="F302" s="143">
        <v>10</v>
      </c>
      <c r="G302" s="143" t="s">
        <v>37</v>
      </c>
      <c r="H302" s="144">
        <v>21</v>
      </c>
      <c r="I302" s="143">
        <v>18</v>
      </c>
      <c r="J302" s="143" t="s">
        <v>37</v>
      </c>
      <c r="K302" s="144">
        <v>21</v>
      </c>
      <c r="L302" s="143"/>
      <c r="M302" s="143" t="s">
        <v>37</v>
      </c>
      <c r="N302" s="144"/>
      <c r="O302" s="22">
        <v>28</v>
      </c>
      <c r="P302" s="23">
        <v>42</v>
      </c>
      <c r="Q302" s="24">
        <f>IF(F302&gt;H302,1,0)+IF(I302&gt;K302,1,0)+IF(L302&gt;N302,1,0)</f>
        <v>0</v>
      </c>
      <c r="R302" s="25">
        <f>IF(H302&gt;F302,1,0)+IF(K302&gt;I302,1,0)+IF(N302&gt;L302,1,0)</f>
        <v>2</v>
      </c>
      <c r="S302" s="24">
        <f>IF(Q302&gt;R302,1,0)</f>
        <v>0</v>
      </c>
      <c r="T302" s="25">
        <f>IF(R302&gt;Q302,1,0)</f>
        <v>1</v>
      </c>
    </row>
    <row r="303" spans="1:20" ht="15.75" thickTop="1">
      <c r="A303" s="42"/>
      <c r="B303" s="42"/>
      <c r="C303" s="26" t="s">
        <v>38</v>
      </c>
      <c r="D303" s="257">
        <f>IF(S303+T303=0,0,IF(S303=T303,2,IF(S303&gt;T303,3,1)))</f>
        <v>1</v>
      </c>
      <c r="E303" s="257">
        <f>IF(S303+T303=0,0,IF(S303=T303,2,IF(T303&gt;S303,3,1)))</f>
        <v>3</v>
      </c>
      <c r="F303" s="258"/>
      <c r="G303" s="259"/>
      <c r="H303" s="259"/>
      <c r="I303" s="259"/>
      <c r="J303" s="259"/>
      <c r="K303" s="259"/>
      <c r="L303" s="259"/>
      <c r="M303" s="259"/>
      <c r="N303" s="260"/>
      <c r="O303" s="261">
        <f t="shared" ref="O303" si="28">SUM(O298:O302)</f>
        <v>157</v>
      </c>
      <c r="P303" s="262">
        <v>226</v>
      </c>
      <c r="Q303" s="262">
        <v>2</v>
      </c>
      <c r="R303" s="262">
        <v>9</v>
      </c>
      <c r="S303" s="262">
        <v>1</v>
      </c>
      <c r="T303" s="262">
        <v>4</v>
      </c>
    </row>
    <row r="304" spans="1:20" ht="15">
      <c r="A304" s="43"/>
      <c r="B304" s="43"/>
      <c r="C304" s="34" t="s">
        <v>47</v>
      </c>
      <c r="D304" s="497" t="str">
        <f>IF(D303+E303=0,0,IF(D303=E303,E296,IF(D303&gt;E303,D297,E297)))</f>
        <v>SKB Český Krumlov "C"</v>
      </c>
      <c r="E304" s="498"/>
      <c r="F304" s="149"/>
      <c r="G304" s="149"/>
      <c r="H304" s="149"/>
      <c r="I304" s="149"/>
      <c r="J304" s="149"/>
      <c r="K304" s="149"/>
      <c r="L304" s="149"/>
      <c r="M304" s="149"/>
      <c r="N304" s="149"/>
      <c r="O304" s="31"/>
      <c r="P304" s="32"/>
      <c r="Q304" s="32"/>
      <c r="R304" s="32"/>
      <c r="S304" s="32"/>
      <c r="T304" s="32"/>
    </row>
    <row r="305" spans="1:20">
      <c r="A305" s="44"/>
      <c r="B305" s="44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</row>
    <row r="306" spans="1:20" ht="15">
      <c r="A306" s="41"/>
      <c r="B306" s="41"/>
      <c r="C306" s="13"/>
      <c r="D306" s="130"/>
      <c r="E306" s="131" t="s">
        <v>48</v>
      </c>
      <c r="F306" s="499" t="s">
        <v>31</v>
      </c>
      <c r="G306" s="500"/>
      <c r="H306" s="500"/>
      <c r="I306" s="500"/>
      <c r="J306" s="500"/>
      <c r="K306" s="500"/>
      <c r="L306" s="500"/>
      <c r="M306" s="500"/>
      <c r="N306" s="501"/>
      <c r="O306" s="502" t="s">
        <v>32</v>
      </c>
      <c r="P306" s="503"/>
      <c r="Q306" s="502" t="s">
        <v>33</v>
      </c>
      <c r="R306" s="503"/>
      <c r="S306" s="502" t="s">
        <v>34</v>
      </c>
      <c r="T306" s="503"/>
    </row>
    <row r="307" spans="1:20" ht="15.75" thickBot="1">
      <c r="A307" s="40">
        <v>9</v>
      </c>
      <c r="B307" s="40">
        <v>1</v>
      </c>
      <c r="C307" s="14" t="s">
        <v>35</v>
      </c>
      <c r="D307" s="132" t="str">
        <f>VLOOKUP(A307,Systém!$P$5:$Q$14,2,FALSE)</f>
        <v>SKB Český Krumlov "D"</v>
      </c>
      <c r="E307" s="132" t="str">
        <f>VLOOKUP(B307,Systém!$P$5:$Q$14,2,FALSE)</f>
        <v>SKB Český Krumlov "A"</v>
      </c>
      <c r="F307" s="133">
        <v>1</v>
      </c>
      <c r="G307" s="134"/>
      <c r="H307" s="134"/>
      <c r="I307" s="134">
        <v>2</v>
      </c>
      <c r="J307" s="134"/>
      <c r="K307" s="134"/>
      <c r="L307" s="134">
        <v>3</v>
      </c>
      <c r="M307" s="135"/>
      <c r="N307" s="136"/>
      <c r="O307" s="504"/>
      <c r="P307" s="505"/>
      <c r="Q307" s="504"/>
      <c r="R307" s="505"/>
      <c r="S307" s="504"/>
      <c r="T307" s="505"/>
    </row>
    <row r="308" spans="1:20" ht="15.75" thickTop="1">
      <c r="A308" s="40"/>
      <c r="B308" s="40"/>
      <c r="C308" s="16" t="s">
        <v>43</v>
      </c>
      <c r="D308" s="137" t="s">
        <v>215</v>
      </c>
      <c r="E308" s="137" t="s">
        <v>205</v>
      </c>
      <c r="F308" s="138">
        <v>8</v>
      </c>
      <c r="G308" s="139" t="s">
        <v>37</v>
      </c>
      <c r="H308" s="140">
        <v>21</v>
      </c>
      <c r="I308" s="138">
        <v>4</v>
      </c>
      <c r="J308" s="139" t="s">
        <v>37</v>
      </c>
      <c r="K308" s="140">
        <v>21</v>
      </c>
      <c r="L308" s="138"/>
      <c r="M308" s="139" t="s">
        <v>37</v>
      </c>
      <c r="N308" s="140"/>
      <c r="O308" s="17">
        <v>12</v>
      </c>
      <c r="P308" s="18">
        <v>42</v>
      </c>
      <c r="Q308" s="19">
        <f>IF(F308&gt;H308,1,0)+IF(I308&gt;K308,1,0)+IF(L308&gt;N308,1,0)</f>
        <v>0</v>
      </c>
      <c r="R308" s="20">
        <f>IF(H308&gt;F308,1,0)+IF(K308&gt;I308,1,0)+IF(N308&gt;L308,1,0)</f>
        <v>2</v>
      </c>
      <c r="S308" s="19">
        <f>IF(Q308&gt;R308,1,0)</f>
        <v>0</v>
      </c>
      <c r="T308" s="20">
        <f>IF(R308&gt;Q308,1,0)</f>
        <v>1</v>
      </c>
    </row>
    <row r="309" spans="1:20" ht="15">
      <c r="A309" s="40"/>
      <c r="B309" s="40"/>
      <c r="C309" s="21" t="s">
        <v>44</v>
      </c>
      <c r="D309" s="141" t="s">
        <v>216</v>
      </c>
      <c r="E309" s="141" t="s">
        <v>133</v>
      </c>
      <c r="F309" s="138">
        <v>21</v>
      </c>
      <c r="G309" s="138" t="s">
        <v>37</v>
      </c>
      <c r="H309" s="140">
        <v>16</v>
      </c>
      <c r="I309" s="138">
        <v>22</v>
      </c>
      <c r="J309" s="138" t="s">
        <v>37</v>
      </c>
      <c r="K309" s="140">
        <v>20</v>
      </c>
      <c r="L309" s="138"/>
      <c r="M309" s="138" t="s">
        <v>37</v>
      </c>
      <c r="N309" s="140"/>
      <c r="O309" s="17">
        <v>43</v>
      </c>
      <c r="P309" s="18">
        <v>36</v>
      </c>
      <c r="Q309" s="19">
        <f>IF(F309&gt;H309,1,0)+IF(I309&gt;K309,1,0)+IF(L309&gt;N309,1,0)</f>
        <v>2</v>
      </c>
      <c r="R309" s="20">
        <f>IF(H309&gt;F309,1,0)+IF(K309&gt;I309,1,0)+IF(N309&gt;L309,1,0)</f>
        <v>0</v>
      </c>
      <c r="S309" s="19">
        <f>IF(Q309&gt;R309,1,0)</f>
        <v>1</v>
      </c>
      <c r="T309" s="20">
        <f>IF(R309&gt;Q309,1,0)</f>
        <v>0</v>
      </c>
    </row>
    <row r="310" spans="1:20" ht="15">
      <c r="A310" s="40"/>
      <c r="B310" s="40"/>
      <c r="C310" s="21" t="s">
        <v>45</v>
      </c>
      <c r="D310" s="141" t="s">
        <v>149</v>
      </c>
      <c r="E310" s="137" t="s">
        <v>134</v>
      </c>
      <c r="F310" s="138">
        <v>21</v>
      </c>
      <c r="G310" s="138" t="s">
        <v>37</v>
      </c>
      <c r="H310" s="140">
        <v>13</v>
      </c>
      <c r="I310" s="138">
        <v>21</v>
      </c>
      <c r="J310" s="138" t="s">
        <v>37</v>
      </c>
      <c r="K310" s="140">
        <v>10</v>
      </c>
      <c r="L310" s="138"/>
      <c r="M310" s="138" t="s">
        <v>37</v>
      </c>
      <c r="N310" s="140"/>
      <c r="O310" s="17">
        <v>42</v>
      </c>
      <c r="P310" s="18">
        <v>23</v>
      </c>
      <c r="Q310" s="19">
        <f>IF(F310&gt;H310,1,0)+IF(I310&gt;K310,1,0)+IF(L310&gt;N310,1,0)</f>
        <v>2</v>
      </c>
      <c r="R310" s="20">
        <f>IF(H310&gt;F310,1,0)+IF(K310&gt;I310,1,0)+IF(N310&gt;L310,1,0)</f>
        <v>0</v>
      </c>
      <c r="S310" s="19">
        <f>IF(Q310&gt;R310,1,0)</f>
        <v>1</v>
      </c>
      <c r="T310" s="20">
        <f>IF(R310&gt;Q310,1,0)</f>
        <v>0</v>
      </c>
    </row>
    <row r="311" spans="1:20" ht="15">
      <c r="A311" s="40"/>
      <c r="B311" s="40"/>
      <c r="C311" s="21" t="s">
        <v>46</v>
      </c>
      <c r="D311" s="141" t="s">
        <v>150</v>
      </c>
      <c r="E311" s="141" t="s">
        <v>135</v>
      </c>
      <c r="F311" s="138">
        <v>12</v>
      </c>
      <c r="G311" s="138" t="s">
        <v>37</v>
      </c>
      <c r="H311" s="140">
        <v>21</v>
      </c>
      <c r="I311" s="138">
        <v>21</v>
      </c>
      <c r="J311" s="138" t="s">
        <v>37</v>
      </c>
      <c r="K311" s="140">
        <v>16</v>
      </c>
      <c r="L311" s="138">
        <v>22</v>
      </c>
      <c r="M311" s="138" t="s">
        <v>37</v>
      </c>
      <c r="N311" s="140">
        <v>24</v>
      </c>
      <c r="O311" s="17">
        <v>55</v>
      </c>
      <c r="P311" s="18">
        <v>61</v>
      </c>
      <c r="Q311" s="19">
        <f>IF(F311&gt;H311,1,0)+IF(I311&gt;K311,1,0)+IF(L311&gt;N311,1,0)</f>
        <v>1</v>
      </c>
      <c r="R311" s="20">
        <f>IF(H311&gt;F311,1,0)+IF(K311&gt;I311,1,0)+IF(N311&gt;L311,1,0)</f>
        <v>2</v>
      </c>
      <c r="S311" s="19">
        <f>IF(Q311&gt;R311,1,0)</f>
        <v>0</v>
      </c>
      <c r="T311" s="20">
        <f>IF(R311&gt;Q311,1,0)</f>
        <v>1</v>
      </c>
    </row>
    <row r="312" spans="1:20" ht="15.75" thickBot="1">
      <c r="A312" s="40"/>
      <c r="B312" s="40"/>
      <c r="C312" s="35" t="s">
        <v>36</v>
      </c>
      <c r="D312" s="142" t="s">
        <v>217</v>
      </c>
      <c r="E312" s="142" t="s">
        <v>136</v>
      </c>
      <c r="F312" s="143">
        <v>19</v>
      </c>
      <c r="G312" s="143" t="s">
        <v>37</v>
      </c>
      <c r="H312" s="144">
        <v>21</v>
      </c>
      <c r="I312" s="143">
        <v>13</v>
      </c>
      <c r="J312" s="143" t="s">
        <v>37</v>
      </c>
      <c r="K312" s="144">
        <v>21</v>
      </c>
      <c r="L312" s="143"/>
      <c r="M312" s="143" t="s">
        <v>37</v>
      </c>
      <c r="N312" s="144"/>
      <c r="O312" s="22">
        <v>32</v>
      </c>
      <c r="P312" s="23">
        <v>42</v>
      </c>
      <c r="Q312" s="24">
        <f>IF(F312&gt;H312,1,0)+IF(I312&gt;K312,1,0)+IF(L312&gt;N312,1,0)</f>
        <v>0</v>
      </c>
      <c r="R312" s="25">
        <f>IF(H312&gt;F312,1,0)+IF(K312&gt;I312,1,0)+IF(N312&gt;L312,1,0)</f>
        <v>2</v>
      </c>
      <c r="S312" s="24">
        <f>IF(Q312&gt;R312,1,0)</f>
        <v>0</v>
      </c>
      <c r="T312" s="25">
        <f>IF(R312&gt;Q312,1,0)</f>
        <v>1</v>
      </c>
    </row>
    <row r="313" spans="1:20" ht="15.75" thickTop="1">
      <c r="A313" s="42"/>
      <c r="B313" s="42"/>
      <c r="C313" s="26" t="s">
        <v>38</v>
      </c>
      <c r="D313" s="257">
        <f>IF(S313+T313=0,0,IF(S313=T313,2,IF(S313&gt;T313,3,1)))</f>
        <v>1</v>
      </c>
      <c r="E313" s="257">
        <f>IF(S313+T313=0,0,IF(S313=T313,2,IF(T313&gt;S313,3,1)))</f>
        <v>3</v>
      </c>
      <c r="F313" s="258"/>
      <c r="G313" s="259"/>
      <c r="H313" s="259"/>
      <c r="I313" s="259"/>
      <c r="J313" s="259"/>
      <c r="K313" s="259"/>
      <c r="L313" s="259"/>
      <c r="M313" s="259"/>
      <c r="N313" s="260"/>
      <c r="O313" s="261">
        <f t="shared" ref="O313" si="29">SUM(O308:O312)</f>
        <v>184</v>
      </c>
      <c r="P313" s="262">
        <v>204</v>
      </c>
      <c r="Q313" s="262">
        <v>5</v>
      </c>
      <c r="R313" s="262">
        <v>6</v>
      </c>
      <c r="S313" s="262">
        <v>2</v>
      </c>
      <c r="T313" s="262">
        <v>3</v>
      </c>
    </row>
    <row r="314" spans="1:20" ht="15">
      <c r="A314" s="43"/>
      <c r="B314" s="43"/>
      <c r="C314" s="34" t="s">
        <v>47</v>
      </c>
      <c r="D314" s="497" t="str">
        <f>IF(D313+E313=0,0,IF(D313=E313,E306,IF(D313&gt;E313,D307,E307)))</f>
        <v>SKB Český Krumlov "A"</v>
      </c>
      <c r="E314" s="498"/>
      <c r="F314" s="149"/>
      <c r="G314" s="149"/>
      <c r="H314" s="149"/>
      <c r="I314" s="149"/>
      <c r="J314" s="149"/>
      <c r="K314" s="149"/>
      <c r="L314" s="149"/>
      <c r="M314" s="149"/>
      <c r="N314" s="149"/>
      <c r="O314" s="31"/>
      <c r="P314" s="32"/>
      <c r="Q314" s="32"/>
      <c r="R314" s="32"/>
      <c r="S314" s="32"/>
      <c r="T314" s="32"/>
    </row>
    <row r="315" spans="1:20">
      <c r="A315" s="44"/>
      <c r="B315" s="44"/>
      <c r="D315" s="150"/>
      <c r="E315" s="150"/>
      <c r="F315" s="150"/>
      <c r="G315" s="150"/>
      <c r="H315" s="150"/>
      <c r="I315" s="150"/>
      <c r="J315" s="150"/>
      <c r="K315" s="150"/>
      <c r="L315" s="150"/>
      <c r="M315" s="150"/>
      <c r="N315" s="150"/>
    </row>
    <row r="316" spans="1:20" ht="15">
      <c r="A316" s="506" t="s">
        <v>6</v>
      </c>
      <c r="B316" s="506"/>
      <c r="C316" s="45" t="str">
        <f>Systém!$P$17</f>
        <v>Český Krumlov 23.2.2019</v>
      </c>
      <c r="D316" s="152"/>
      <c r="E316" s="150"/>
      <c r="F316" s="150"/>
      <c r="G316" s="150"/>
      <c r="H316" s="150"/>
      <c r="I316" s="150"/>
      <c r="J316" s="150"/>
      <c r="K316" s="150"/>
      <c r="L316" s="150"/>
      <c r="M316" s="150"/>
      <c r="N316" s="150"/>
    </row>
    <row r="317" spans="1:20" ht="15">
      <c r="A317" s="40"/>
      <c r="B317" s="40"/>
      <c r="C317" s="36" t="s">
        <v>29</v>
      </c>
      <c r="D317" s="151" t="str">
        <f>Systém!$Q$19</f>
        <v>určí Český Krumlov</v>
      </c>
      <c r="E317" s="150"/>
      <c r="F317" s="150"/>
      <c r="G317" s="150"/>
      <c r="H317" s="150"/>
      <c r="I317" s="150"/>
      <c r="J317" s="150"/>
      <c r="K317" s="150"/>
      <c r="L317" s="150"/>
      <c r="M317" s="150"/>
      <c r="N317" s="150"/>
    </row>
    <row r="318" spans="1:20" ht="15" hidden="1">
      <c r="A318" s="41"/>
      <c r="B318" s="41"/>
      <c r="C318" s="13"/>
      <c r="D318" s="130"/>
      <c r="E318" s="131" t="s">
        <v>48</v>
      </c>
      <c r="F318" s="499" t="s">
        <v>31</v>
      </c>
      <c r="G318" s="500"/>
      <c r="H318" s="500"/>
      <c r="I318" s="500"/>
      <c r="J318" s="500"/>
      <c r="K318" s="500"/>
      <c r="L318" s="500"/>
      <c r="M318" s="500"/>
      <c r="N318" s="501"/>
      <c r="O318" s="502" t="s">
        <v>32</v>
      </c>
      <c r="P318" s="503"/>
      <c r="Q318" s="502" t="s">
        <v>33</v>
      </c>
      <c r="R318" s="503"/>
      <c r="S318" s="502" t="s">
        <v>34</v>
      </c>
      <c r="T318" s="503"/>
    </row>
    <row r="319" spans="1:20" ht="15.75" hidden="1" thickBot="1">
      <c r="A319" s="40">
        <v>4</v>
      </c>
      <c r="B319" s="40">
        <v>10</v>
      </c>
      <c r="C319" s="14" t="s">
        <v>35</v>
      </c>
      <c r="D319" s="132" t="str">
        <f>VLOOKUP(A319,Systém!$P$5:$Q$14,2,FALSE)</f>
        <v>SK Badminton Tábor - družstvo odstoupilo</v>
      </c>
      <c r="E319" s="132" t="str">
        <f>VLOOKUP(B319,Systém!$P$5:$Q$14,2,FALSE)</f>
        <v>SKB Český Krumlov "B"</v>
      </c>
      <c r="F319" s="133">
        <v>1</v>
      </c>
      <c r="G319" s="134"/>
      <c r="H319" s="134"/>
      <c r="I319" s="134">
        <v>2</v>
      </c>
      <c r="J319" s="134"/>
      <c r="K319" s="134"/>
      <c r="L319" s="134">
        <v>3</v>
      </c>
      <c r="M319" s="135"/>
      <c r="N319" s="136"/>
      <c r="O319" s="504"/>
      <c r="P319" s="505"/>
      <c r="Q319" s="504"/>
      <c r="R319" s="505"/>
      <c r="S319" s="504"/>
      <c r="T319" s="505"/>
    </row>
    <row r="320" spans="1:20" ht="15.75" hidden="1" thickTop="1">
      <c r="A320" s="40"/>
      <c r="B320" s="40"/>
      <c r="C320" s="16" t="s">
        <v>43</v>
      </c>
      <c r="D320" s="137"/>
      <c r="E320" s="137"/>
      <c r="F320" s="138"/>
      <c r="G320" s="139" t="s">
        <v>37</v>
      </c>
      <c r="H320" s="140"/>
      <c r="I320" s="138"/>
      <c r="J320" s="139" t="s">
        <v>37</v>
      </c>
      <c r="K320" s="140"/>
      <c r="L320" s="138"/>
      <c r="M320" s="139" t="s">
        <v>37</v>
      </c>
      <c r="N320" s="140"/>
      <c r="O320" s="17">
        <f>F320+I320+L320</f>
        <v>0</v>
      </c>
      <c r="P320" s="18">
        <f>H320+K320+N320</f>
        <v>0</v>
      </c>
      <c r="Q320" s="19">
        <f>IF(F320&gt;H320,1,0)+IF(I320&gt;K320,1,0)+IF(L320&gt;N320,1,0)</f>
        <v>0</v>
      </c>
      <c r="R320" s="20">
        <f>IF(H320&gt;F320,1,0)+IF(K320&gt;I320,1,0)+IF(N320&gt;L320,1,0)</f>
        <v>0</v>
      </c>
      <c r="S320" s="19">
        <f>IF(Q320&gt;R320,1,0)</f>
        <v>0</v>
      </c>
      <c r="T320" s="20">
        <f>IF(R320&gt;Q320,1,0)</f>
        <v>0</v>
      </c>
    </row>
    <row r="321" spans="1:20" ht="15" hidden="1">
      <c r="A321" s="40"/>
      <c r="B321" s="40"/>
      <c r="C321" s="21" t="s">
        <v>44</v>
      </c>
      <c r="D321" s="141"/>
      <c r="E321" s="141"/>
      <c r="F321" s="138"/>
      <c r="G321" s="138" t="s">
        <v>37</v>
      </c>
      <c r="H321" s="140"/>
      <c r="I321" s="138"/>
      <c r="J321" s="138" t="s">
        <v>37</v>
      </c>
      <c r="K321" s="140"/>
      <c r="L321" s="138"/>
      <c r="M321" s="138" t="s">
        <v>37</v>
      </c>
      <c r="N321" s="140"/>
      <c r="O321" s="17">
        <f>F321+I321+L321</f>
        <v>0</v>
      </c>
      <c r="P321" s="18">
        <f>H321+K321+N321</f>
        <v>0</v>
      </c>
      <c r="Q321" s="19">
        <f>IF(F321&gt;H321,1,0)+IF(I321&gt;K321,1,0)+IF(L321&gt;N321,1,0)</f>
        <v>0</v>
      </c>
      <c r="R321" s="20">
        <f>IF(H321&gt;F321,1,0)+IF(K321&gt;I321,1,0)+IF(N321&gt;L321,1,0)</f>
        <v>0</v>
      </c>
      <c r="S321" s="19">
        <f>IF(Q321&gt;R321,1,0)</f>
        <v>0</v>
      </c>
      <c r="T321" s="20">
        <f>IF(R321&gt;Q321,1,0)</f>
        <v>0</v>
      </c>
    </row>
    <row r="322" spans="1:20" ht="15" hidden="1">
      <c r="A322" s="40"/>
      <c r="B322" s="40"/>
      <c r="C322" s="21" t="s">
        <v>45</v>
      </c>
      <c r="D322" s="141"/>
      <c r="E322" s="137"/>
      <c r="F322" s="138"/>
      <c r="G322" s="138" t="s">
        <v>37</v>
      </c>
      <c r="H322" s="140"/>
      <c r="I322" s="138"/>
      <c r="J322" s="138" t="s">
        <v>37</v>
      </c>
      <c r="K322" s="140"/>
      <c r="L322" s="138"/>
      <c r="M322" s="138" t="s">
        <v>37</v>
      </c>
      <c r="N322" s="140"/>
      <c r="O322" s="17">
        <f>F322+I322+L322</f>
        <v>0</v>
      </c>
      <c r="P322" s="18">
        <f>H322+K322+N322</f>
        <v>0</v>
      </c>
      <c r="Q322" s="19">
        <f>IF(F322&gt;H322,1,0)+IF(I322&gt;K322,1,0)+IF(L322&gt;N322,1,0)</f>
        <v>0</v>
      </c>
      <c r="R322" s="20">
        <f>IF(H322&gt;F322,1,0)+IF(K322&gt;I322,1,0)+IF(N322&gt;L322,1,0)</f>
        <v>0</v>
      </c>
      <c r="S322" s="19">
        <f>IF(Q322&gt;R322,1,0)</f>
        <v>0</v>
      </c>
      <c r="T322" s="20">
        <f>IF(R322&gt;Q322,1,0)</f>
        <v>0</v>
      </c>
    </row>
    <row r="323" spans="1:20" ht="15" hidden="1">
      <c r="A323" s="40"/>
      <c r="B323" s="40"/>
      <c r="C323" s="21" t="s">
        <v>46</v>
      </c>
      <c r="D323" s="141"/>
      <c r="E323" s="141"/>
      <c r="F323" s="138"/>
      <c r="G323" s="138" t="s">
        <v>37</v>
      </c>
      <c r="H323" s="140"/>
      <c r="I323" s="138"/>
      <c r="J323" s="138" t="s">
        <v>37</v>
      </c>
      <c r="K323" s="140"/>
      <c r="L323" s="138"/>
      <c r="M323" s="138" t="s">
        <v>37</v>
      </c>
      <c r="N323" s="140"/>
      <c r="O323" s="17">
        <f>F323+I323+L323</f>
        <v>0</v>
      </c>
      <c r="P323" s="18">
        <f>H323+K323+N323</f>
        <v>0</v>
      </c>
      <c r="Q323" s="19">
        <f>IF(F323&gt;H323,1,0)+IF(I323&gt;K323,1,0)+IF(L323&gt;N323,1,0)</f>
        <v>0</v>
      </c>
      <c r="R323" s="20">
        <f>IF(H323&gt;F323,1,0)+IF(K323&gt;I323,1,0)+IF(N323&gt;L323,1,0)</f>
        <v>0</v>
      </c>
      <c r="S323" s="19">
        <f>IF(Q323&gt;R323,1,0)</f>
        <v>0</v>
      </c>
      <c r="T323" s="20">
        <f>IF(R323&gt;Q323,1,0)</f>
        <v>0</v>
      </c>
    </row>
    <row r="324" spans="1:20" ht="15.75" hidden="1" thickBot="1">
      <c r="A324" s="40"/>
      <c r="B324" s="40"/>
      <c r="C324" s="35" t="s">
        <v>36</v>
      </c>
      <c r="D324" s="142"/>
      <c r="E324" s="142"/>
      <c r="F324" s="143"/>
      <c r="G324" s="143" t="s">
        <v>37</v>
      </c>
      <c r="H324" s="144"/>
      <c r="I324" s="143"/>
      <c r="J324" s="143" t="s">
        <v>37</v>
      </c>
      <c r="K324" s="144"/>
      <c r="L324" s="143"/>
      <c r="M324" s="143" t="s">
        <v>37</v>
      </c>
      <c r="N324" s="144"/>
      <c r="O324" s="22">
        <f>F324+I324+L324</f>
        <v>0</v>
      </c>
      <c r="P324" s="23">
        <f>H324+K324+N324</f>
        <v>0</v>
      </c>
      <c r="Q324" s="24">
        <f>IF(F324&gt;H324,1,0)+IF(I324&gt;K324,1,0)+IF(L324&gt;N324,1,0)</f>
        <v>0</v>
      </c>
      <c r="R324" s="25">
        <f>IF(H324&gt;F324,1,0)+IF(K324&gt;I324,1,0)+IF(N324&gt;L324,1,0)</f>
        <v>0</v>
      </c>
      <c r="S324" s="24">
        <f>IF(Q324&gt;R324,1,0)</f>
        <v>0</v>
      </c>
      <c r="T324" s="25">
        <f>IF(R324&gt;Q324,1,0)</f>
        <v>0</v>
      </c>
    </row>
    <row r="325" spans="1:20" ht="15.75" hidden="1" thickTop="1">
      <c r="A325" s="42"/>
      <c r="B325" s="42"/>
      <c r="C325" s="26" t="s">
        <v>38</v>
      </c>
      <c r="D325" s="145">
        <f>IF(S325+T325=0,0,IF(S325=T325,2,IF(S325&gt;T325,3,1)))</f>
        <v>0</v>
      </c>
      <c r="E325" s="145">
        <f>IF(S325+T325=0,0,IF(S325=T325,2,IF(T325&gt;S325,3,1)))</f>
        <v>0</v>
      </c>
      <c r="F325" s="146"/>
      <c r="G325" s="147"/>
      <c r="H325" s="147"/>
      <c r="I325" s="147"/>
      <c r="J325" s="147"/>
      <c r="K325" s="147"/>
      <c r="L325" s="147"/>
      <c r="M325" s="147"/>
      <c r="N325" s="148"/>
      <c r="O325" s="27">
        <f t="shared" ref="O325:T325" si="30">SUM(O320:O324)</f>
        <v>0</v>
      </c>
      <c r="P325" s="28">
        <f t="shared" si="30"/>
        <v>0</v>
      </c>
      <c r="Q325" s="28">
        <f t="shared" si="30"/>
        <v>0</v>
      </c>
      <c r="R325" s="28">
        <f t="shared" si="30"/>
        <v>0</v>
      </c>
      <c r="S325" s="28">
        <f t="shared" si="30"/>
        <v>0</v>
      </c>
      <c r="T325" s="28">
        <f t="shared" si="30"/>
        <v>0</v>
      </c>
    </row>
    <row r="326" spans="1:20" ht="15" hidden="1">
      <c r="A326" s="43"/>
      <c r="B326" s="43"/>
      <c r="C326" s="34" t="s">
        <v>47</v>
      </c>
      <c r="D326" s="497">
        <f>IF(D325+E325=0,0,IF(D325=E325,E318,IF(D325&gt;E325,D319,E319)))</f>
        <v>0</v>
      </c>
      <c r="E326" s="498"/>
      <c r="F326" s="149"/>
      <c r="G326" s="149"/>
      <c r="H326" s="149"/>
      <c r="I326" s="149"/>
      <c r="J326" s="149"/>
      <c r="K326" s="149"/>
      <c r="L326" s="149"/>
      <c r="M326" s="149"/>
      <c r="N326" s="149"/>
      <c r="O326" s="31"/>
      <c r="P326" s="32"/>
      <c r="Q326" s="32"/>
      <c r="R326" s="32"/>
      <c r="S326" s="32"/>
      <c r="T326" s="32"/>
    </row>
    <row r="327" spans="1:20" ht="15" hidden="1">
      <c r="A327" s="43"/>
      <c r="B327" s="43"/>
      <c r="C327" s="30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31"/>
      <c r="P327" s="32"/>
      <c r="Q327" s="32"/>
      <c r="R327" s="32"/>
      <c r="S327" s="32"/>
      <c r="T327" s="32"/>
    </row>
    <row r="328" spans="1:20" ht="15">
      <c r="A328" s="41"/>
      <c r="B328" s="41"/>
      <c r="C328" s="13"/>
      <c r="D328" s="130"/>
      <c r="E328" s="131" t="s">
        <v>48</v>
      </c>
      <c r="F328" s="499" t="s">
        <v>31</v>
      </c>
      <c r="G328" s="500"/>
      <c r="H328" s="500"/>
      <c r="I328" s="500"/>
      <c r="J328" s="500"/>
      <c r="K328" s="500"/>
      <c r="L328" s="500"/>
      <c r="M328" s="500"/>
      <c r="N328" s="501"/>
      <c r="O328" s="502" t="s">
        <v>32</v>
      </c>
      <c r="P328" s="503"/>
      <c r="Q328" s="502" t="s">
        <v>33</v>
      </c>
      <c r="R328" s="503"/>
      <c r="S328" s="502" t="s">
        <v>34</v>
      </c>
      <c r="T328" s="503"/>
    </row>
    <row r="329" spans="1:20" ht="15.75" thickBot="1">
      <c r="A329" s="40">
        <v>5</v>
      </c>
      <c r="B329" s="40">
        <v>3</v>
      </c>
      <c r="C329" s="14" t="s">
        <v>35</v>
      </c>
      <c r="D329" s="132" t="str">
        <f>VLOOKUP(A329,Systém!$P$5:$Q$14,2,FALSE)</f>
        <v>SK Dobrá Voda</v>
      </c>
      <c r="E329" s="132" t="str">
        <f>VLOOKUP(B329,Systém!$P$5:$Q$14,2,FALSE)</f>
        <v>Sokol České Budějovice "A"</v>
      </c>
      <c r="F329" s="133">
        <v>1</v>
      </c>
      <c r="G329" s="134"/>
      <c r="H329" s="134"/>
      <c r="I329" s="134">
        <v>2</v>
      </c>
      <c r="J329" s="134"/>
      <c r="K329" s="134"/>
      <c r="L329" s="134">
        <v>3</v>
      </c>
      <c r="M329" s="135"/>
      <c r="N329" s="136"/>
      <c r="O329" s="504"/>
      <c r="P329" s="505"/>
      <c r="Q329" s="504"/>
      <c r="R329" s="505"/>
      <c r="S329" s="504"/>
      <c r="T329" s="505"/>
    </row>
    <row r="330" spans="1:20" ht="15.75" thickTop="1">
      <c r="A330" s="40"/>
      <c r="B330" s="40"/>
      <c r="C330" s="16" t="s">
        <v>43</v>
      </c>
      <c r="D330" s="137" t="s">
        <v>218</v>
      </c>
      <c r="E330" s="137" t="s">
        <v>152</v>
      </c>
      <c r="F330" s="138">
        <v>15</v>
      </c>
      <c r="G330" s="139" t="s">
        <v>37</v>
      </c>
      <c r="H330" s="140">
        <v>21</v>
      </c>
      <c r="I330" s="138">
        <v>13</v>
      </c>
      <c r="J330" s="139" t="s">
        <v>37</v>
      </c>
      <c r="K330" s="140">
        <v>21</v>
      </c>
      <c r="L330" s="138"/>
      <c r="M330" s="139" t="s">
        <v>37</v>
      </c>
      <c r="N330" s="140"/>
      <c r="O330" s="17">
        <v>28</v>
      </c>
      <c r="P330" s="18">
        <v>42</v>
      </c>
      <c r="Q330" s="19">
        <f>IF(F330&gt;H330,1,0)+IF(I330&gt;K330,1,0)+IF(L330&gt;N330,1,0)</f>
        <v>0</v>
      </c>
      <c r="R330" s="20">
        <f>IF(H330&gt;F330,1,0)+IF(K330&gt;I330,1,0)+IF(N330&gt;L330,1,0)</f>
        <v>2</v>
      </c>
      <c r="S330" s="19">
        <f>IF(Q330&gt;R330,1,0)</f>
        <v>0</v>
      </c>
      <c r="T330" s="20">
        <f>IF(R330&gt;Q330,1,0)</f>
        <v>1</v>
      </c>
    </row>
    <row r="331" spans="1:20" ht="15">
      <c r="A331" s="40"/>
      <c r="B331" s="40"/>
      <c r="C331" s="21" t="s">
        <v>44</v>
      </c>
      <c r="D331" s="141" t="s">
        <v>123</v>
      </c>
      <c r="E331" s="141" t="s">
        <v>155</v>
      </c>
      <c r="F331" s="138">
        <v>13</v>
      </c>
      <c r="G331" s="138" t="s">
        <v>37</v>
      </c>
      <c r="H331" s="140">
        <v>21</v>
      </c>
      <c r="I331" s="138">
        <v>17</v>
      </c>
      <c r="J331" s="138" t="s">
        <v>37</v>
      </c>
      <c r="K331" s="140">
        <v>21</v>
      </c>
      <c r="L331" s="138"/>
      <c r="M331" s="138" t="s">
        <v>37</v>
      </c>
      <c r="N331" s="140"/>
      <c r="O331" s="17">
        <v>30</v>
      </c>
      <c r="P331" s="18">
        <v>42</v>
      </c>
      <c r="Q331" s="19">
        <f>IF(F331&gt;H331,1,0)+IF(I331&gt;K331,1,0)+IF(L331&gt;N331,1,0)</f>
        <v>0</v>
      </c>
      <c r="R331" s="20">
        <f>IF(H331&gt;F331,1,0)+IF(K331&gt;I331,1,0)+IF(N331&gt;L331,1,0)</f>
        <v>2</v>
      </c>
      <c r="S331" s="19">
        <f>IF(Q331&gt;R331,1,0)</f>
        <v>0</v>
      </c>
      <c r="T331" s="20">
        <f>IF(R331&gt;Q331,1,0)</f>
        <v>1</v>
      </c>
    </row>
    <row r="332" spans="1:20" ht="15">
      <c r="A332" s="40"/>
      <c r="B332" s="40"/>
      <c r="C332" s="21" t="s">
        <v>45</v>
      </c>
      <c r="D332" s="141" t="s">
        <v>124</v>
      </c>
      <c r="E332" s="137" t="s">
        <v>154</v>
      </c>
      <c r="F332" s="138">
        <v>15</v>
      </c>
      <c r="G332" s="138" t="s">
        <v>37</v>
      </c>
      <c r="H332" s="140">
        <v>21</v>
      </c>
      <c r="I332" s="138">
        <v>12</v>
      </c>
      <c r="J332" s="138" t="s">
        <v>37</v>
      </c>
      <c r="K332" s="140">
        <v>21</v>
      </c>
      <c r="L332" s="138"/>
      <c r="M332" s="138" t="s">
        <v>37</v>
      </c>
      <c r="N332" s="140"/>
      <c r="O332" s="17">
        <v>27</v>
      </c>
      <c r="P332" s="18">
        <v>42</v>
      </c>
      <c r="Q332" s="19">
        <f>IF(F332&gt;H332,1,0)+IF(I332&gt;K332,1,0)+IF(L332&gt;N332,1,0)</f>
        <v>0</v>
      </c>
      <c r="R332" s="20">
        <f>IF(H332&gt;F332,1,0)+IF(K332&gt;I332,1,0)+IF(N332&gt;L332,1,0)</f>
        <v>2</v>
      </c>
      <c r="S332" s="19">
        <f>IF(Q332&gt;R332,1,0)</f>
        <v>0</v>
      </c>
      <c r="T332" s="20">
        <f>IF(R332&gt;Q332,1,0)</f>
        <v>1</v>
      </c>
    </row>
    <row r="333" spans="1:20" ht="15">
      <c r="A333" s="40"/>
      <c r="B333" s="40"/>
      <c r="C333" s="21" t="s">
        <v>46</v>
      </c>
      <c r="D333" s="141" t="s">
        <v>125</v>
      </c>
      <c r="E333" s="141" t="s">
        <v>186</v>
      </c>
      <c r="F333" s="138">
        <v>14</v>
      </c>
      <c r="G333" s="138" t="s">
        <v>37</v>
      </c>
      <c r="H333" s="140">
        <v>21</v>
      </c>
      <c r="I333" s="138">
        <v>7</v>
      </c>
      <c r="J333" s="138" t="s">
        <v>37</v>
      </c>
      <c r="K333" s="140">
        <v>21</v>
      </c>
      <c r="L333" s="138"/>
      <c r="M333" s="138" t="s">
        <v>37</v>
      </c>
      <c r="N333" s="140"/>
      <c r="O333" s="17">
        <v>21</v>
      </c>
      <c r="P333" s="18">
        <v>42</v>
      </c>
      <c r="Q333" s="19">
        <f>IF(F333&gt;H333,1,0)+IF(I333&gt;K333,1,0)+IF(L333&gt;N333,1,0)</f>
        <v>0</v>
      </c>
      <c r="R333" s="20">
        <f>IF(H333&gt;F333,1,0)+IF(K333&gt;I333,1,0)+IF(N333&gt;L333,1,0)</f>
        <v>2</v>
      </c>
      <c r="S333" s="19">
        <f>IF(Q333&gt;R333,1,0)</f>
        <v>0</v>
      </c>
      <c r="T333" s="20">
        <f>IF(R333&gt;Q333,1,0)</f>
        <v>1</v>
      </c>
    </row>
    <row r="334" spans="1:20" ht="15.75" thickBot="1">
      <c r="A334" s="40"/>
      <c r="B334" s="40"/>
      <c r="C334" s="35" t="s">
        <v>36</v>
      </c>
      <c r="D334" s="142" t="s">
        <v>126</v>
      </c>
      <c r="E334" s="142" t="s">
        <v>210</v>
      </c>
      <c r="F334" s="143">
        <v>6</v>
      </c>
      <c r="G334" s="143" t="s">
        <v>37</v>
      </c>
      <c r="H334" s="144">
        <v>21</v>
      </c>
      <c r="I334" s="143">
        <v>8</v>
      </c>
      <c r="J334" s="143" t="s">
        <v>37</v>
      </c>
      <c r="K334" s="144">
        <v>21</v>
      </c>
      <c r="L334" s="143"/>
      <c r="M334" s="143" t="s">
        <v>37</v>
      </c>
      <c r="N334" s="144"/>
      <c r="O334" s="22">
        <v>14</v>
      </c>
      <c r="P334" s="23">
        <v>42</v>
      </c>
      <c r="Q334" s="24">
        <f>IF(F334&gt;H334,1,0)+IF(I334&gt;K334,1,0)+IF(L334&gt;N334,1,0)</f>
        <v>0</v>
      </c>
      <c r="R334" s="25">
        <f>IF(H334&gt;F334,1,0)+IF(K334&gt;I334,1,0)+IF(N334&gt;L334,1,0)</f>
        <v>2</v>
      </c>
      <c r="S334" s="24">
        <f>IF(Q334&gt;R334,1,0)</f>
        <v>0</v>
      </c>
      <c r="T334" s="25">
        <f>IF(R334&gt;Q334,1,0)</f>
        <v>1</v>
      </c>
    </row>
    <row r="335" spans="1:20" ht="15.75" thickTop="1">
      <c r="A335" s="42"/>
      <c r="B335" s="42"/>
      <c r="C335" s="26" t="s">
        <v>38</v>
      </c>
      <c r="D335" s="257">
        <f>IF(S335+T335=0,0,IF(S335=T335,2,IF(S335&gt;T335,3,1)))</f>
        <v>1</v>
      </c>
      <c r="E335" s="257">
        <f>IF(S335+T335=0,0,IF(S335=T335,2,IF(T335&gt;S335,3,1)))</f>
        <v>3</v>
      </c>
      <c r="F335" s="258"/>
      <c r="G335" s="259"/>
      <c r="H335" s="259"/>
      <c r="I335" s="259"/>
      <c r="J335" s="259"/>
      <c r="K335" s="259"/>
      <c r="L335" s="259"/>
      <c r="M335" s="259"/>
      <c r="N335" s="260"/>
      <c r="O335" s="261">
        <f t="shared" ref="O335" si="31">SUM(O330:O334)</f>
        <v>120</v>
      </c>
      <c r="P335" s="262">
        <v>210</v>
      </c>
      <c r="Q335" s="262">
        <v>0</v>
      </c>
      <c r="R335" s="262">
        <v>10</v>
      </c>
      <c r="S335" s="262">
        <v>0</v>
      </c>
      <c r="T335" s="262">
        <v>5</v>
      </c>
    </row>
    <row r="336" spans="1:20" ht="15">
      <c r="A336" s="43"/>
      <c r="B336" s="43"/>
      <c r="C336" s="34" t="s">
        <v>47</v>
      </c>
      <c r="D336" s="497" t="str">
        <f>IF(D335+E335=0,0,IF(D335=E335,E328,IF(D335&gt;E335,D329,E329)))</f>
        <v>Sokol České Budějovice "A"</v>
      </c>
      <c r="E336" s="498"/>
      <c r="F336" s="149"/>
      <c r="G336" s="149"/>
      <c r="H336" s="149"/>
      <c r="I336" s="149"/>
      <c r="J336" s="149"/>
      <c r="K336" s="149"/>
      <c r="L336" s="149"/>
      <c r="M336" s="149"/>
      <c r="N336" s="149"/>
      <c r="O336" s="31"/>
      <c r="P336" s="32"/>
      <c r="Q336" s="32"/>
      <c r="R336" s="32"/>
      <c r="S336" s="32"/>
      <c r="T336" s="32"/>
    </row>
    <row r="337" spans="1:20">
      <c r="A337" s="44"/>
      <c r="B337" s="44"/>
      <c r="D337" s="150"/>
      <c r="E337" s="150"/>
      <c r="F337" s="150"/>
      <c r="G337" s="150"/>
      <c r="H337" s="150"/>
      <c r="I337" s="150"/>
      <c r="J337" s="150"/>
      <c r="K337" s="150"/>
      <c r="L337" s="150"/>
      <c r="M337" s="150"/>
      <c r="N337" s="150"/>
    </row>
    <row r="338" spans="1:20" ht="15">
      <c r="A338" s="41"/>
      <c r="B338" s="41"/>
      <c r="C338" s="13"/>
      <c r="D338" s="130"/>
      <c r="E338" s="131" t="s">
        <v>48</v>
      </c>
      <c r="F338" s="499" t="s">
        <v>31</v>
      </c>
      <c r="G338" s="500"/>
      <c r="H338" s="500"/>
      <c r="I338" s="500"/>
      <c r="J338" s="500"/>
      <c r="K338" s="500"/>
      <c r="L338" s="500"/>
      <c r="M338" s="500"/>
      <c r="N338" s="501"/>
      <c r="O338" s="502" t="s">
        <v>32</v>
      </c>
      <c r="P338" s="503"/>
      <c r="Q338" s="502" t="s">
        <v>33</v>
      </c>
      <c r="R338" s="503"/>
      <c r="S338" s="502" t="s">
        <v>34</v>
      </c>
      <c r="T338" s="503"/>
    </row>
    <row r="339" spans="1:20" ht="15.75" thickBot="1">
      <c r="A339" s="40">
        <v>6</v>
      </c>
      <c r="B339" s="40">
        <v>2</v>
      </c>
      <c r="C339" s="14" t="s">
        <v>35</v>
      </c>
      <c r="D339" s="132" t="str">
        <f>VLOOKUP(A339,Systém!$P$5:$Q$14,2,FALSE)</f>
        <v>Sokol Vodňany</v>
      </c>
      <c r="E339" s="132" t="str">
        <f>VLOOKUP(B339,Systém!$P$5:$Q$14,2,FALSE)</f>
        <v>SKB Český Krumlov "C"</v>
      </c>
      <c r="F339" s="133">
        <v>1</v>
      </c>
      <c r="G339" s="134"/>
      <c r="H339" s="134"/>
      <c r="I339" s="134">
        <v>2</v>
      </c>
      <c r="J339" s="134"/>
      <c r="K339" s="134"/>
      <c r="L339" s="134">
        <v>3</v>
      </c>
      <c r="M339" s="135"/>
      <c r="N339" s="136"/>
      <c r="O339" s="504"/>
      <c r="P339" s="505"/>
      <c r="Q339" s="504"/>
      <c r="R339" s="505"/>
      <c r="S339" s="504"/>
      <c r="T339" s="505"/>
    </row>
    <row r="340" spans="1:20" ht="15.75" thickTop="1">
      <c r="A340" s="40"/>
      <c r="B340" s="40"/>
      <c r="C340" s="16" t="s">
        <v>43</v>
      </c>
      <c r="D340" s="137" t="s">
        <v>127</v>
      </c>
      <c r="E340" s="137" t="s">
        <v>142</v>
      </c>
      <c r="F340" s="138">
        <v>12</v>
      </c>
      <c r="G340" s="139" t="s">
        <v>37</v>
      </c>
      <c r="H340" s="140">
        <v>21</v>
      </c>
      <c r="I340" s="138">
        <v>21</v>
      </c>
      <c r="J340" s="139" t="s">
        <v>37</v>
      </c>
      <c r="K340" s="140">
        <v>10</v>
      </c>
      <c r="L340" s="138">
        <v>21</v>
      </c>
      <c r="M340" s="139" t="s">
        <v>37</v>
      </c>
      <c r="N340" s="140">
        <v>4</v>
      </c>
      <c r="O340" s="17">
        <v>54</v>
      </c>
      <c r="P340" s="18">
        <v>35</v>
      </c>
      <c r="Q340" s="19">
        <f>IF(F340&gt;H340,1,0)+IF(I340&gt;K340,1,0)+IF(L340&gt;N340,1,0)</f>
        <v>2</v>
      </c>
      <c r="R340" s="20">
        <f>IF(H340&gt;F340,1,0)+IF(K340&gt;I340,1,0)+IF(N340&gt;L340,1,0)</f>
        <v>1</v>
      </c>
      <c r="S340" s="19">
        <f>IF(Q340&gt;R340,1,0)</f>
        <v>1</v>
      </c>
      <c r="T340" s="20">
        <f>IF(R340&gt;Q340,1,0)</f>
        <v>0</v>
      </c>
    </row>
    <row r="341" spans="1:20" ht="15">
      <c r="A341" s="40"/>
      <c r="B341" s="40"/>
      <c r="C341" s="21" t="s">
        <v>44</v>
      </c>
      <c r="D341" s="141" t="s">
        <v>128</v>
      </c>
      <c r="E341" s="141" t="s">
        <v>204</v>
      </c>
      <c r="F341" s="138">
        <v>18</v>
      </c>
      <c r="G341" s="138" t="s">
        <v>37</v>
      </c>
      <c r="H341" s="140">
        <v>21</v>
      </c>
      <c r="I341" s="138">
        <v>10</v>
      </c>
      <c r="J341" s="138" t="s">
        <v>37</v>
      </c>
      <c r="K341" s="140">
        <v>21</v>
      </c>
      <c r="L341" s="138"/>
      <c r="M341" s="138" t="s">
        <v>37</v>
      </c>
      <c r="N341" s="140"/>
      <c r="O341" s="17">
        <v>28</v>
      </c>
      <c r="P341" s="18">
        <v>42</v>
      </c>
      <c r="Q341" s="19">
        <f>IF(F341&gt;H341,1,0)+IF(I341&gt;K341,1,0)+IF(L341&gt;N341,1,0)</f>
        <v>0</v>
      </c>
      <c r="R341" s="20">
        <f>IF(H341&gt;F341,1,0)+IF(K341&gt;I341,1,0)+IF(N341&gt;L341,1,0)</f>
        <v>2</v>
      </c>
      <c r="S341" s="19">
        <f>IF(Q341&gt;R341,1,0)</f>
        <v>0</v>
      </c>
      <c r="T341" s="20">
        <f>IF(R341&gt;Q341,1,0)</f>
        <v>1</v>
      </c>
    </row>
    <row r="342" spans="1:20" ht="15">
      <c r="A342" s="40"/>
      <c r="B342" s="40"/>
      <c r="C342" s="21" t="s">
        <v>45</v>
      </c>
      <c r="D342" s="141" t="s">
        <v>120</v>
      </c>
      <c r="E342" s="137" t="s">
        <v>144</v>
      </c>
      <c r="F342" s="138">
        <v>0</v>
      </c>
      <c r="G342" s="138" t="s">
        <v>37</v>
      </c>
      <c r="H342" s="140">
        <v>21</v>
      </c>
      <c r="I342" s="138">
        <v>0</v>
      </c>
      <c r="J342" s="138" t="s">
        <v>37</v>
      </c>
      <c r="K342" s="140">
        <v>21</v>
      </c>
      <c r="L342" s="138"/>
      <c r="M342" s="138" t="s">
        <v>37</v>
      </c>
      <c r="N342" s="140"/>
      <c r="O342" s="17">
        <v>0</v>
      </c>
      <c r="P342" s="18">
        <v>42</v>
      </c>
      <c r="Q342" s="19">
        <f>IF(F342&gt;H342,1,0)+IF(I342&gt;K342,1,0)+IF(L342&gt;N342,1,0)</f>
        <v>0</v>
      </c>
      <c r="R342" s="20">
        <f>IF(H342&gt;F342,1,0)+IF(K342&gt;I342,1,0)+IF(N342&gt;L342,1,0)</f>
        <v>2</v>
      </c>
      <c r="S342" s="19">
        <f>IF(Q342&gt;R342,1,0)</f>
        <v>0</v>
      </c>
      <c r="T342" s="20">
        <f>IF(R342&gt;Q342,1,0)</f>
        <v>1</v>
      </c>
    </row>
    <row r="343" spans="1:20" ht="15">
      <c r="A343" s="40"/>
      <c r="B343" s="40"/>
      <c r="C343" s="21" t="s">
        <v>46</v>
      </c>
      <c r="D343" s="141" t="s">
        <v>130</v>
      </c>
      <c r="E343" s="141" t="s">
        <v>143</v>
      </c>
      <c r="F343" s="138">
        <v>13</v>
      </c>
      <c r="G343" s="138" t="s">
        <v>37</v>
      </c>
      <c r="H343" s="140">
        <v>21</v>
      </c>
      <c r="I343" s="138">
        <v>21</v>
      </c>
      <c r="J343" s="138" t="s">
        <v>37</v>
      </c>
      <c r="K343" s="140">
        <v>18</v>
      </c>
      <c r="L343" s="138">
        <v>13</v>
      </c>
      <c r="M343" s="138" t="s">
        <v>37</v>
      </c>
      <c r="N343" s="140">
        <v>21</v>
      </c>
      <c r="O343" s="17">
        <v>47</v>
      </c>
      <c r="P343" s="18">
        <v>60</v>
      </c>
      <c r="Q343" s="19">
        <f>IF(F343&gt;H343,1,0)+IF(I343&gt;K343,1,0)+IF(L343&gt;N343,1,0)</f>
        <v>1</v>
      </c>
      <c r="R343" s="20">
        <f>IF(H343&gt;F343,1,0)+IF(K343&gt;I343,1,0)+IF(N343&gt;L343,1,0)</f>
        <v>2</v>
      </c>
      <c r="S343" s="19">
        <f>IF(Q343&gt;R343,1,0)</f>
        <v>0</v>
      </c>
      <c r="T343" s="20">
        <f>IF(R343&gt;Q343,1,0)</f>
        <v>1</v>
      </c>
    </row>
    <row r="344" spans="1:20" ht="15.75" thickBot="1">
      <c r="A344" s="40"/>
      <c r="B344" s="40"/>
      <c r="C344" s="35" t="s">
        <v>36</v>
      </c>
      <c r="D344" s="142" t="s">
        <v>131</v>
      </c>
      <c r="E344" s="142" t="s">
        <v>207</v>
      </c>
      <c r="F344" s="143">
        <v>21</v>
      </c>
      <c r="G344" s="143" t="s">
        <v>37</v>
      </c>
      <c r="H344" s="144">
        <v>8</v>
      </c>
      <c r="I344" s="143">
        <v>21</v>
      </c>
      <c r="J344" s="143" t="s">
        <v>37</v>
      </c>
      <c r="K344" s="144">
        <v>3</v>
      </c>
      <c r="L344" s="143"/>
      <c r="M344" s="143" t="s">
        <v>37</v>
      </c>
      <c r="N344" s="144"/>
      <c r="O344" s="22">
        <v>42</v>
      </c>
      <c r="P344" s="23">
        <v>11</v>
      </c>
      <c r="Q344" s="24">
        <f>IF(F344&gt;H344,1,0)+IF(I344&gt;K344,1,0)+IF(L344&gt;N344,1,0)</f>
        <v>2</v>
      </c>
      <c r="R344" s="25">
        <f>IF(H344&gt;F344,1,0)+IF(K344&gt;I344,1,0)+IF(N344&gt;L344,1,0)</f>
        <v>0</v>
      </c>
      <c r="S344" s="24">
        <f>IF(Q344&gt;R344,1,0)</f>
        <v>1</v>
      </c>
      <c r="T344" s="25">
        <f>IF(R344&gt;Q344,1,0)</f>
        <v>0</v>
      </c>
    </row>
    <row r="345" spans="1:20" ht="15.75" thickTop="1">
      <c r="A345" s="42"/>
      <c r="B345" s="42"/>
      <c r="C345" s="26" t="s">
        <v>38</v>
      </c>
      <c r="D345" s="257">
        <f>IF(S345+T345=0,0,IF(S345=T345,2,IF(S345&gt;T345,3,1)))</f>
        <v>1</v>
      </c>
      <c r="E345" s="257">
        <f>IF(S345+T345=0,0,IF(S345=T345,2,IF(T345&gt;S345,3,1)))</f>
        <v>3</v>
      </c>
      <c r="F345" s="258"/>
      <c r="G345" s="259"/>
      <c r="H345" s="259"/>
      <c r="I345" s="259"/>
      <c r="J345" s="259"/>
      <c r="K345" s="259"/>
      <c r="L345" s="259"/>
      <c r="M345" s="259"/>
      <c r="N345" s="260"/>
      <c r="O345" s="261">
        <f t="shared" ref="O345" si="32">SUM(O340:O344)</f>
        <v>171</v>
      </c>
      <c r="P345" s="262">
        <v>190</v>
      </c>
      <c r="Q345" s="262">
        <v>5</v>
      </c>
      <c r="R345" s="262">
        <v>7</v>
      </c>
      <c r="S345" s="262">
        <v>2</v>
      </c>
      <c r="T345" s="262">
        <v>3</v>
      </c>
    </row>
    <row r="346" spans="1:20" ht="15">
      <c r="A346" s="43"/>
      <c r="B346" s="43"/>
      <c r="C346" s="34" t="s">
        <v>47</v>
      </c>
      <c r="D346" s="497" t="str">
        <f>IF(D345+E345=0,0,IF(D345=E345,E338,IF(D345&gt;E345,D339,E339)))</f>
        <v>SKB Český Krumlov "C"</v>
      </c>
      <c r="E346" s="498"/>
      <c r="F346" s="149"/>
      <c r="G346" s="149"/>
      <c r="H346" s="149"/>
      <c r="I346" s="149"/>
      <c r="J346" s="149"/>
      <c r="K346" s="149"/>
      <c r="L346" s="149"/>
      <c r="M346" s="149"/>
      <c r="N346" s="149"/>
      <c r="O346" s="31"/>
      <c r="P346" s="32"/>
      <c r="Q346" s="32"/>
      <c r="R346" s="32"/>
      <c r="S346" s="32"/>
      <c r="T346" s="32"/>
    </row>
    <row r="347" spans="1:20">
      <c r="A347" s="44"/>
      <c r="B347" s="44"/>
      <c r="D347" s="150"/>
      <c r="E347" s="150"/>
      <c r="F347" s="150"/>
      <c r="G347" s="150"/>
      <c r="H347" s="150"/>
      <c r="I347" s="150"/>
      <c r="J347" s="150"/>
      <c r="K347" s="150"/>
      <c r="L347" s="150"/>
      <c r="M347" s="150"/>
      <c r="N347" s="150"/>
    </row>
    <row r="348" spans="1:20" ht="15">
      <c r="A348" s="41"/>
      <c r="B348" s="41"/>
      <c r="C348" s="13"/>
      <c r="D348" s="130"/>
      <c r="E348" s="131" t="s">
        <v>48</v>
      </c>
      <c r="F348" s="499" t="s">
        <v>31</v>
      </c>
      <c r="G348" s="500"/>
      <c r="H348" s="500"/>
      <c r="I348" s="500"/>
      <c r="J348" s="500"/>
      <c r="K348" s="500"/>
      <c r="L348" s="500"/>
      <c r="M348" s="500"/>
      <c r="N348" s="501"/>
      <c r="O348" s="502" t="s">
        <v>32</v>
      </c>
      <c r="P348" s="503"/>
      <c r="Q348" s="502" t="s">
        <v>33</v>
      </c>
      <c r="R348" s="503"/>
      <c r="S348" s="502" t="s">
        <v>34</v>
      </c>
      <c r="T348" s="503"/>
    </row>
    <row r="349" spans="1:20" ht="15.75" thickBot="1">
      <c r="A349" s="40">
        <v>7</v>
      </c>
      <c r="B349" s="40">
        <v>1</v>
      </c>
      <c r="C349" s="14" t="s">
        <v>35</v>
      </c>
      <c r="D349" s="132" t="str">
        <f>VLOOKUP(A349,Systém!$P$5:$Q$14,2,FALSE)</f>
        <v>Sokol Křemže</v>
      </c>
      <c r="E349" s="132" t="str">
        <f>VLOOKUP(B349,Systém!$P$5:$Q$14,2,FALSE)</f>
        <v>SKB Český Krumlov "A"</v>
      </c>
      <c r="F349" s="133">
        <v>1</v>
      </c>
      <c r="G349" s="134"/>
      <c r="H349" s="134"/>
      <c r="I349" s="134">
        <v>2</v>
      </c>
      <c r="J349" s="134"/>
      <c r="K349" s="134"/>
      <c r="L349" s="134">
        <v>3</v>
      </c>
      <c r="M349" s="135"/>
      <c r="N349" s="136"/>
      <c r="O349" s="504"/>
      <c r="P349" s="505"/>
      <c r="Q349" s="504"/>
      <c r="R349" s="505"/>
      <c r="S349" s="504"/>
      <c r="T349" s="505"/>
    </row>
    <row r="350" spans="1:20" ht="15.75" thickTop="1">
      <c r="A350" s="40"/>
      <c r="B350" s="40"/>
      <c r="C350" s="16" t="s">
        <v>43</v>
      </c>
      <c r="D350" s="137" t="s">
        <v>168</v>
      </c>
      <c r="E350" s="137" t="s">
        <v>132</v>
      </c>
      <c r="F350" s="138">
        <v>21</v>
      </c>
      <c r="G350" s="139" t="s">
        <v>37</v>
      </c>
      <c r="H350" s="140">
        <v>12</v>
      </c>
      <c r="I350" s="138">
        <v>18</v>
      </c>
      <c r="J350" s="139" t="s">
        <v>37</v>
      </c>
      <c r="K350" s="140">
        <v>21</v>
      </c>
      <c r="L350" s="138">
        <v>21</v>
      </c>
      <c r="M350" s="139" t="s">
        <v>37</v>
      </c>
      <c r="N350" s="140">
        <v>17</v>
      </c>
      <c r="O350" s="17">
        <v>60</v>
      </c>
      <c r="P350" s="18">
        <v>50</v>
      </c>
      <c r="Q350" s="19">
        <f>IF(F350&gt;H350,1,0)+IF(I350&gt;K350,1,0)+IF(L350&gt;N350,1,0)</f>
        <v>2</v>
      </c>
      <c r="R350" s="20">
        <f>IF(H350&gt;F350,1,0)+IF(K350&gt;I350,1,0)+IF(N350&gt;L350,1,0)</f>
        <v>1</v>
      </c>
      <c r="S350" s="19">
        <f>IF(Q350&gt;R350,1,0)</f>
        <v>1</v>
      </c>
      <c r="T350" s="20">
        <f>IF(R350&gt;Q350,1,0)</f>
        <v>0</v>
      </c>
    </row>
    <row r="351" spans="1:20" ht="15">
      <c r="A351" s="40"/>
      <c r="B351" s="40"/>
      <c r="C351" s="21" t="s">
        <v>44</v>
      </c>
      <c r="D351" s="141" t="s">
        <v>198</v>
      </c>
      <c r="E351" s="141" t="s">
        <v>133</v>
      </c>
      <c r="F351" s="138">
        <v>21</v>
      </c>
      <c r="G351" s="138" t="s">
        <v>37</v>
      </c>
      <c r="H351" s="140">
        <v>15</v>
      </c>
      <c r="I351" s="138">
        <v>21</v>
      </c>
      <c r="J351" s="138" t="s">
        <v>37</v>
      </c>
      <c r="K351" s="140">
        <v>11</v>
      </c>
      <c r="L351" s="138"/>
      <c r="M351" s="138" t="s">
        <v>37</v>
      </c>
      <c r="N351" s="140"/>
      <c r="O351" s="17">
        <v>42</v>
      </c>
      <c r="P351" s="18">
        <v>26</v>
      </c>
      <c r="Q351" s="19">
        <f>IF(F351&gt;H351,1,0)+IF(I351&gt;K351,1,0)+IF(L351&gt;N351,1,0)</f>
        <v>2</v>
      </c>
      <c r="R351" s="20">
        <f>IF(H351&gt;F351,1,0)+IF(K351&gt;I351,1,0)+IF(N351&gt;L351,1,0)</f>
        <v>0</v>
      </c>
      <c r="S351" s="19">
        <f>IF(Q351&gt;R351,1,0)</f>
        <v>1</v>
      </c>
      <c r="T351" s="20">
        <f>IF(R351&gt;Q351,1,0)</f>
        <v>0</v>
      </c>
    </row>
    <row r="352" spans="1:20" ht="15">
      <c r="A352" s="40"/>
      <c r="B352" s="40"/>
      <c r="C352" s="21" t="s">
        <v>45</v>
      </c>
      <c r="D352" s="141" t="s">
        <v>199</v>
      </c>
      <c r="E352" s="137" t="s">
        <v>205</v>
      </c>
      <c r="F352" s="138">
        <v>13</v>
      </c>
      <c r="G352" s="138" t="s">
        <v>37</v>
      </c>
      <c r="H352" s="140">
        <v>21</v>
      </c>
      <c r="I352" s="138">
        <v>15</v>
      </c>
      <c r="J352" s="138" t="s">
        <v>37</v>
      </c>
      <c r="K352" s="140">
        <v>21</v>
      </c>
      <c r="L352" s="138"/>
      <c r="M352" s="138" t="s">
        <v>37</v>
      </c>
      <c r="N352" s="140"/>
      <c r="O352" s="17">
        <v>28</v>
      </c>
      <c r="P352" s="18">
        <v>42</v>
      </c>
      <c r="Q352" s="19">
        <f>IF(F352&gt;H352,1,0)+IF(I352&gt;K352,1,0)+IF(L352&gt;N352,1,0)</f>
        <v>0</v>
      </c>
      <c r="R352" s="20">
        <f>IF(H352&gt;F352,1,0)+IF(K352&gt;I352,1,0)+IF(N352&gt;L352,1,0)</f>
        <v>2</v>
      </c>
      <c r="S352" s="19">
        <f>IF(Q352&gt;R352,1,0)</f>
        <v>0</v>
      </c>
      <c r="T352" s="20">
        <f>IF(R352&gt;Q352,1,0)</f>
        <v>1</v>
      </c>
    </row>
    <row r="353" spans="1:20" ht="15">
      <c r="A353" s="40"/>
      <c r="B353" s="40"/>
      <c r="C353" s="21" t="s">
        <v>46</v>
      </c>
      <c r="D353" s="141" t="s">
        <v>201</v>
      </c>
      <c r="E353" s="141" t="s">
        <v>135</v>
      </c>
      <c r="F353" s="138">
        <v>15</v>
      </c>
      <c r="G353" s="138" t="s">
        <v>37</v>
      </c>
      <c r="H353" s="140">
        <v>21</v>
      </c>
      <c r="I353" s="138">
        <v>0</v>
      </c>
      <c r="J353" s="138" t="s">
        <v>37</v>
      </c>
      <c r="K353" s="140">
        <v>21</v>
      </c>
      <c r="L353" s="138"/>
      <c r="M353" s="138" t="s">
        <v>37</v>
      </c>
      <c r="N353" s="140"/>
      <c r="O353" s="17">
        <v>15</v>
      </c>
      <c r="P353" s="18">
        <v>42</v>
      </c>
      <c r="Q353" s="19">
        <f>IF(F353&gt;H353,1,0)+IF(I353&gt;K353,1,0)+IF(L353&gt;N353,1,0)</f>
        <v>0</v>
      </c>
      <c r="R353" s="20">
        <f>IF(H353&gt;F353,1,0)+IF(K353&gt;I353,1,0)+IF(N353&gt;L353,1,0)</f>
        <v>2</v>
      </c>
      <c r="S353" s="19">
        <f>IF(Q353&gt;R353,1,0)</f>
        <v>0</v>
      </c>
      <c r="T353" s="20">
        <f>IF(R353&gt;Q353,1,0)</f>
        <v>1</v>
      </c>
    </row>
    <row r="354" spans="1:20" ht="15.75" thickBot="1">
      <c r="A354" s="40"/>
      <c r="B354" s="40"/>
      <c r="C354" s="35" t="s">
        <v>36</v>
      </c>
      <c r="D354" s="142" t="s">
        <v>172</v>
      </c>
      <c r="E354" s="142" t="s">
        <v>206</v>
      </c>
      <c r="F354" s="143">
        <v>21</v>
      </c>
      <c r="G354" s="143" t="s">
        <v>37</v>
      </c>
      <c r="H354" s="144">
        <v>12</v>
      </c>
      <c r="I354" s="143">
        <v>21</v>
      </c>
      <c r="J354" s="143" t="s">
        <v>37</v>
      </c>
      <c r="K354" s="144">
        <v>13</v>
      </c>
      <c r="L354" s="143"/>
      <c r="M354" s="143" t="s">
        <v>37</v>
      </c>
      <c r="N354" s="144"/>
      <c r="O354" s="22">
        <v>42</v>
      </c>
      <c r="P354" s="23">
        <v>25</v>
      </c>
      <c r="Q354" s="24">
        <f>IF(F354&gt;H354,1,0)+IF(I354&gt;K354,1,0)+IF(L354&gt;N354,1,0)</f>
        <v>2</v>
      </c>
      <c r="R354" s="25">
        <f>IF(H354&gt;F354,1,0)+IF(K354&gt;I354,1,0)+IF(N354&gt;L354,1,0)</f>
        <v>0</v>
      </c>
      <c r="S354" s="24">
        <f>IF(Q354&gt;R354,1,0)</f>
        <v>1</v>
      </c>
      <c r="T354" s="25">
        <f>IF(R354&gt;Q354,1,0)</f>
        <v>0</v>
      </c>
    </row>
    <row r="355" spans="1:20" ht="15.75" thickTop="1">
      <c r="A355" s="42"/>
      <c r="B355" s="42"/>
      <c r="C355" s="26" t="s">
        <v>38</v>
      </c>
      <c r="D355" s="257">
        <f>IF(S355+T355=0,0,IF(S355=T355,2,IF(S355&gt;T355,3,1)))</f>
        <v>3</v>
      </c>
      <c r="E355" s="257">
        <f>IF(S355+T355=0,0,IF(S355=T355,2,IF(T355&gt;S355,3,1)))</f>
        <v>1</v>
      </c>
      <c r="F355" s="258"/>
      <c r="G355" s="259"/>
      <c r="H355" s="259"/>
      <c r="I355" s="259"/>
      <c r="J355" s="259"/>
      <c r="K355" s="259"/>
      <c r="L355" s="259"/>
      <c r="M355" s="259"/>
      <c r="N355" s="260"/>
      <c r="O355" s="261">
        <f t="shared" ref="O355" si="33">SUM(O350:O354)</f>
        <v>187</v>
      </c>
      <c r="P355" s="262">
        <v>185</v>
      </c>
      <c r="Q355" s="262">
        <v>6</v>
      </c>
      <c r="R355" s="262">
        <v>5</v>
      </c>
      <c r="S355" s="262">
        <v>3</v>
      </c>
      <c r="T355" s="262">
        <v>2</v>
      </c>
    </row>
    <row r="356" spans="1:20" ht="15">
      <c r="A356" s="43"/>
      <c r="B356" s="43"/>
      <c r="C356" s="34" t="s">
        <v>47</v>
      </c>
      <c r="D356" s="497" t="str">
        <f>IF(D355+E355=0,0,IF(D355=E355,E348,IF(D355&gt;E355,D349,E349)))</f>
        <v>Sokol Křemže</v>
      </c>
      <c r="E356" s="498"/>
      <c r="F356" s="149"/>
      <c r="G356" s="149"/>
      <c r="H356" s="149"/>
      <c r="I356" s="149"/>
      <c r="J356" s="149"/>
      <c r="K356" s="149"/>
      <c r="L356" s="149"/>
      <c r="M356" s="149"/>
      <c r="N356" s="149"/>
      <c r="O356" s="31"/>
      <c r="P356" s="32"/>
      <c r="Q356" s="32"/>
      <c r="R356" s="32"/>
      <c r="S356" s="32"/>
      <c r="T356" s="32"/>
    </row>
    <row r="357" spans="1:20">
      <c r="A357" s="44"/>
      <c r="B357" s="44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</row>
    <row r="358" spans="1:20" ht="15">
      <c r="A358" s="41"/>
      <c r="B358" s="41"/>
      <c r="C358" s="13"/>
      <c r="D358" s="130"/>
      <c r="E358" s="131" t="s">
        <v>48</v>
      </c>
      <c r="F358" s="499" t="s">
        <v>31</v>
      </c>
      <c r="G358" s="500"/>
      <c r="H358" s="500"/>
      <c r="I358" s="500"/>
      <c r="J358" s="500"/>
      <c r="K358" s="500"/>
      <c r="L358" s="500"/>
      <c r="M358" s="500"/>
      <c r="N358" s="501"/>
      <c r="O358" s="502" t="s">
        <v>32</v>
      </c>
      <c r="P358" s="503"/>
      <c r="Q358" s="502" t="s">
        <v>33</v>
      </c>
      <c r="R358" s="503"/>
      <c r="S358" s="502" t="s">
        <v>34</v>
      </c>
      <c r="T358" s="503"/>
    </row>
    <row r="359" spans="1:20" ht="15.75" thickBot="1">
      <c r="A359" s="40">
        <v>8</v>
      </c>
      <c r="B359" s="40">
        <v>9</v>
      </c>
      <c r="C359" s="14" t="s">
        <v>35</v>
      </c>
      <c r="D359" s="132" t="str">
        <f>VLOOKUP(A359,Systém!$P$5:$Q$14,2,FALSE)</f>
        <v>Sokol České Budějovice "B"</v>
      </c>
      <c r="E359" s="132" t="str">
        <f>VLOOKUP(B359,Systém!$P$5:$Q$14,2,FALSE)</f>
        <v>SKB Český Krumlov "D"</v>
      </c>
      <c r="F359" s="133">
        <v>1</v>
      </c>
      <c r="G359" s="134"/>
      <c r="H359" s="134"/>
      <c r="I359" s="134">
        <v>2</v>
      </c>
      <c r="J359" s="134"/>
      <c r="K359" s="134"/>
      <c r="L359" s="134">
        <v>3</v>
      </c>
      <c r="M359" s="135"/>
      <c r="N359" s="136"/>
      <c r="O359" s="504"/>
      <c r="P359" s="505"/>
      <c r="Q359" s="504"/>
      <c r="R359" s="505"/>
      <c r="S359" s="504"/>
      <c r="T359" s="505"/>
    </row>
    <row r="360" spans="1:20" ht="15.75" thickTop="1">
      <c r="A360" s="40"/>
      <c r="B360" s="40"/>
      <c r="C360" s="16" t="s">
        <v>43</v>
      </c>
      <c r="D360" s="137" t="s">
        <v>157</v>
      </c>
      <c r="E360" s="137" t="s">
        <v>147</v>
      </c>
      <c r="F360" s="138">
        <v>21</v>
      </c>
      <c r="G360" s="139" t="s">
        <v>37</v>
      </c>
      <c r="H360" s="140">
        <v>17</v>
      </c>
      <c r="I360" s="138">
        <v>21</v>
      </c>
      <c r="J360" s="139" t="s">
        <v>37</v>
      </c>
      <c r="K360" s="140">
        <v>16</v>
      </c>
      <c r="L360" s="138"/>
      <c r="M360" s="139" t="s">
        <v>37</v>
      </c>
      <c r="N360" s="140"/>
      <c r="O360" s="17">
        <v>42</v>
      </c>
      <c r="P360" s="18">
        <v>33</v>
      </c>
      <c r="Q360" s="19">
        <f>IF(F360&gt;H360,1,0)+IF(I360&gt;K360,1,0)+IF(L360&gt;N360,1,0)</f>
        <v>2</v>
      </c>
      <c r="R360" s="20">
        <f>IF(H360&gt;F360,1,0)+IF(K360&gt;I360,1,0)+IF(N360&gt;L360,1,0)</f>
        <v>0</v>
      </c>
      <c r="S360" s="19">
        <f>IF(Q360&gt;R360,1,0)</f>
        <v>1</v>
      </c>
      <c r="T360" s="20">
        <f>IF(R360&gt;Q360,1,0)</f>
        <v>0</v>
      </c>
    </row>
    <row r="361" spans="1:20" ht="15">
      <c r="A361" s="40"/>
      <c r="B361" s="40"/>
      <c r="C361" s="21" t="s">
        <v>44</v>
      </c>
      <c r="D361" s="141" t="s">
        <v>211</v>
      </c>
      <c r="E361" s="141" t="s">
        <v>216</v>
      </c>
      <c r="F361" s="138">
        <v>21</v>
      </c>
      <c r="G361" s="138" t="s">
        <v>37</v>
      </c>
      <c r="H361" s="140">
        <v>8</v>
      </c>
      <c r="I361" s="138">
        <v>21</v>
      </c>
      <c r="J361" s="138" t="s">
        <v>37</v>
      </c>
      <c r="K361" s="140">
        <v>13</v>
      </c>
      <c r="L361" s="138"/>
      <c r="M361" s="138" t="s">
        <v>37</v>
      </c>
      <c r="N361" s="140"/>
      <c r="O361" s="17">
        <v>42</v>
      </c>
      <c r="P361" s="18">
        <v>21</v>
      </c>
      <c r="Q361" s="19">
        <f>IF(F361&gt;H361,1,0)+IF(I361&gt;K361,1,0)+IF(L361&gt;N361,1,0)</f>
        <v>2</v>
      </c>
      <c r="R361" s="20">
        <f>IF(H361&gt;F361,1,0)+IF(K361&gt;I361,1,0)+IF(N361&gt;L361,1,0)</f>
        <v>0</v>
      </c>
      <c r="S361" s="19">
        <f>IF(Q361&gt;R361,1,0)</f>
        <v>1</v>
      </c>
      <c r="T361" s="20">
        <f>IF(R361&gt;Q361,1,0)</f>
        <v>0</v>
      </c>
    </row>
    <row r="362" spans="1:20" ht="15">
      <c r="A362" s="40"/>
      <c r="B362" s="40"/>
      <c r="C362" s="21" t="s">
        <v>45</v>
      </c>
      <c r="D362" s="141" t="s">
        <v>212</v>
      </c>
      <c r="E362" s="137" t="s">
        <v>149</v>
      </c>
      <c r="F362" s="138">
        <v>13</v>
      </c>
      <c r="G362" s="138" t="s">
        <v>37</v>
      </c>
      <c r="H362" s="140">
        <v>21</v>
      </c>
      <c r="I362" s="138">
        <v>13</v>
      </c>
      <c r="J362" s="138" t="s">
        <v>37</v>
      </c>
      <c r="K362" s="140">
        <v>21</v>
      </c>
      <c r="L362" s="138"/>
      <c r="M362" s="138" t="s">
        <v>37</v>
      </c>
      <c r="N362" s="140"/>
      <c r="O362" s="17">
        <v>26</v>
      </c>
      <c r="P362" s="18">
        <v>42</v>
      </c>
      <c r="Q362" s="19">
        <f>IF(F362&gt;H362,1,0)+IF(I362&gt;K362,1,0)+IF(L362&gt;N362,1,0)</f>
        <v>0</v>
      </c>
      <c r="R362" s="20">
        <f>IF(H362&gt;F362,1,0)+IF(K362&gt;I362,1,0)+IF(N362&gt;L362,1,0)</f>
        <v>2</v>
      </c>
      <c r="S362" s="19">
        <f>IF(Q362&gt;R362,1,0)</f>
        <v>0</v>
      </c>
      <c r="T362" s="20">
        <f>IF(R362&gt;Q362,1,0)</f>
        <v>1</v>
      </c>
    </row>
    <row r="363" spans="1:20" ht="15">
      <c r="A363" s="40"/>
      <c r="B363" s="40"/>
      <c r="C363" s="21" t="s">
        <v>46</v>
      </c>
      <c r="D363" s="141" t="s">
        <v>213</v>
      </c>
      <c r="E363" s="141" t="s">
        <v>148</v>
      </c>
      <c r="F363" s="138">
        <v>25</v>
      </c>
      <c r="G363" s="138" t="s">
        <v>37</v>
      </c>
      <c r="H363" s="140">
        <v>23</v>
      </c>
      <c r="I363" s="138">
        <v>21</v>
      </c>
      <c r="J363" s="138" t="s">
        <v>37</v>
      </c>
      <c r="K363" s="140">
        <v>14</v>
      </c>
      <c r="L363" s="138"/>
      <c r="M363" s="138" t="s">
        <v>37</v>
      </c>
      <c r="N363" s="140"/>
      <c r="O363" s="17">
        <v>46</v>
      </c>
      <c r="P363" s="18">
        <v>37</v>
      </c>
      <c r="Q363" s="19">
        <f>IF(F363&gt;H363,1,0)+IF(I363&gt;K363,1,0)+IF(L363&gt;N363,1,0)</f>
        <v>2</v>
      </c>
      <c r="R363" s="20">
        <f>IF(H363&gt;F363,1,0)+IF(K363&gt;I363,1,0)+IF(N363&gt;L363,1,0)</f>
        <v>0</v>
      </c>
      <c r="S363" s="19">
        <f>IF(Q363&gt;R363,1,0)</f>
        <v>1</v>
      </c>
      <c r="T363" s="20">
        <f>IF(R363&gt;Q363,1,0)</f>
        <v>0</v>
      </c>
    </row>
    <row r="364" spans="1:20" ht="15.75" thickBot="1">
      <c r="A364" s="40"/>
      <c r="B364" s="40"/>
      <c r="C364" s="35" t="s">
        <v>36</v>
      </c>
      <c r="D364" s="142" t="s">
        <v>219</v>
      </c>
      <c r="E364" s="142" t="s">
        <v>179</v>
      </c>
      <c r="F364" s="143">
        <v>21</v>
      </c>
      <c r="G364" s="143" t="s">
        <v>37</v>
      </c>
      <c r="H364" s="144">
        <v>12</v>
      </c>
      <c r="I364" s="143">
        <v>21</v>
      </c>
      <c r="J364" s="143" t="s">
        <v>37</v>
      </c>
      <c r="K364" s="144">
        <v>7</v>
      </c>
      <c r="L364" s="143"/>
      <c r="M364" s="143" t="s">
        <v>37</v>
      </c>
      <c r="N364" s="144"/>
      <c r="O364" s="22">
        <v>42</v>
      </c>
      <c r="P364" s="23">
        <v>19</v>
      </c>
      <c r="Q364" s="24">
        <f>IF(F364&gt;H364,1,0)+IF(I364&gt;K364,1,0)+IF(L364&gt;N364,1,0)</f>
        <v>2</v>
      </c>
      <c r="R364" s="25">
        <f>IF(H364&gt;F364,1,0)+IF(K364&gt;I364,1,0)+IF(N364&gt;L364,1,0)</f>
        <v>0</v>
      </c>
      <c r="S364" s="24">
        <f>IF(Q364&gt;R364,1,0)</f>
        <v>1</v>
      </c>
      <c r="T364" s="25">
        <f>IF(R364&gt;Q364,1,0)</f>
        <v>0</v>
      </c>
    </row>
    <row r="365" spans="1:20" ht="15.75" thickTop="1">
      <c r="A365" s="42"/>
      <c r="B365" s="42"/>
      <c r="C365" s="26" t="s">
        <v>38</v>
      </c>
      <c r="D365" s="257">
        <f>IF(S365+T365=0,0,IF(S365=T365,2,IF(S365&gt;T365,3,1)))</f>
        <v>3</v>
      </c>
      <c r="E365" s="257">
        <f>IF(S365+T365=0,0,IF(S365=T365,2,IF(T365&gt;S365,3,1)))</f>
        <v>1</v>
      </c>
      <c r="F365" s="258"/>
      <c r="G365" s="259"/>
      <c r="H365" s="259"/>
      <c r="I365" s="259"/>
      <c r="J365" s="259"/>
      <c r="K365" s="259"/>
      <c r="L365" s="259"/>
      <c r="M365" s="259"/>
      <c r="N365" s="260"/>
      <c r="O365" s="261">
        <f t="shared" ref="O365" si="34">SUM(O360:O364)</f>
        <v>198</v>
      </c>
      <c r="P365" s="262">
        <v>152</v>
      </c>
      <c r="Q365" s="262">
        <v>8</v>
      </c>
      <c r="R365" s="262">
        <v>2</v>
      </c>
      <c r="S365" s="262">
        <v>4</v>
      </c>
      <c r="T365" s="262">
        <v>1</v>
      </c>
    </row>
    <row r="366" spans="1:20" ht="15">
      <c r="A366" s="43"/>
      <c r="B366" s="43"/>
      <c r="C366" s="34" t="s">
        <v>47</v>
      </c>
      <c r="D366" s="497" t="str">
        <f>IF(D365+E365=0,0,IF(D365=E365,E358,IF(D365&gt;E365,D359,E359)))</f>
        <v>Sokol České Budějovice "B"</v>
      </c>
      <c r="E366" s="498"/>
      <c r="F366" s="149"/>
      <c r="G366" s="149"/>
      <c r="H366" s="149"/>
      <c r="I366" s="149"/>
      <c r="J366" s="149"/>
      <c r="K366" s="149"/>
      <c r="L366" s="149"/>
      <c r="M366" s="149"/>
      <c r="N366" s="149"/>
      <c r="O366" s="31"/>
      <c r="P366" s="32"/>
      <c r="Q366" s="32"/>
      <c r="R366" s="32"/>
      <c r="S366" s="32"/>
      <c r="T366" s="32"/>
    </row>
    <row r="367" spans="1:20">
      <c r="A367" s="44"/>
      <c r="B367" s="44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150"/>
    </row>
    <row r="368" spans="1:20" ht="15">
      <c r="A368" s="506" t="s">
        <v>7</v>
      </c>
      <c r="B368" s="506"/>
      <c r="C368" s="45" t="str">
        <f>Systém!$P$17</f>
        <v>Český Krumlov 23.2.2019</v>
      </c>
      <c r="D368" s="152"/>
      <c r="E368" s="150"/>
      <c r="F368" s="150"/>
      <c r="G368" s="150"/>
      <c r="H368" s="150"/>
      <c r="I368" s="150"/>
      <c r="J368" s="150"/>
      <c r="K368" s="150"/>
      <c r="L368" s="150"/>
      <c r="M368" s="150"/>
      <c r="N368" s="150"/>
    </row>
    <row r="369" spans="1:20" ht="15">
      <c r="A369" s="40"/>
      <c r="B369" s="40"/>
      <c r="C369" s="36" t="s">
        <v>29</v>
      </c>
      <c r="D369" s="151" t="str">
        <f>Systém!$Q$19</f>
        <v>určí Český Krumlov</v>
      </c>
      <c r="E369" s="150"/>
      <c r="F369" s="150"/>
      <c r="G369" s="150"/>
      <c r="H369" s="150"/>
      <c r="I369" s="150"/>
      <c r="J369" s="150"/>
      <c r="K369" s="150"/>
      <c r="L369" s="150"/>
      <c r="M369" s="150"/>
      <c r="N369" s="150"/>
    </row>
    <row r="370" spans="1:20" ht="15">
      <c r="A370" s="41"/>
      <c r="B370" s="41"/>
      <c r="C370" s="13"/>
      <c r="D370" s="130"/>
      <c r="E370" s="131" t="s">
        <v>48</v>
      </c>
      <c r="F370" s="499" t="s">
        <v>31</v>
      </c>
      <c r="G370" s="500"/>
      <c r="H370" s="500"/>
      <c r="I370" s="500"/>
      <c r="J370" s="500"/>
      <c r="K370" s="500"/>
      <c r="L370" s="500"/>
      <c r="M370" s="500"/>
      <c r="N370" s="501"/>
      <c r="O370" s="502" t="s">
        <v>32</v>
      </c>
      <c r="P370" s="503"/>
      <c r="Q370" s="502" t="s">
        <v>33</v>
      </c>
      <c r="R370" s="503"/>
      <c r="S370" s="502" t="s">
        <v>34</v>
      </c>
      <c r="T370" s="503"/>
    </row>
    <row r="371" spans="1:20" ht="15.75" thickBot="1">
      <c r="A371" s="40">
        <v>3</v>
      </c>
      <c r="B371" s="40">
        <v>10</v>
      </c>
      <c r="C371" s="14" t="s">
        <v>35</v>
      </c>
      <c r="D371" s="132" t="str">
        <f>VLOOKUP(A371,Systém!$P$5:$Q$14,2,FALSE)</f>
        <v>Sokol České Budějovice "A"</v>
      </c>
      <c r="E371" s="132" t="str">
        <f>VLOOKUP(B371,Systém!$P$5:$Q$14,2,FALSE)</f>
        <v>SKB Český Krumlov "B"</v>
      </c>
      <c r="F371" s="133">
        <v>1</v>
      </c>
      <c r="G371" s="134"/>
      <c r="H371" s="134"/>
      <c r="I371" s="134">
        <v>2</v>
      </c>
      <c r="J371" s="134"/>
      <c r="K371" s="134"/>
      <c r="L371" s="134">
        <v>3</v>
      </c>
      <c r="M371" s="135"/>
      <c r="N371" s="136"/>
      <c r="O371" s="504"/>
      <c r="P371" s="505"/>
      <c r="Q371" s="504"/>
      <c r="R371" s="505"/>
      <c r="S371" s="504"/>
      <c r="T371" s="505"/>
    </row>
    <row r="372" spans="1:20" ht="15.75" thickTop="1">
      <c r="A372" s="40"/>
      <c r="B372" s="40"/>
      <c r="C372" s="16" t="s">
        <v>43</v>
      </c>
      <c r="D372" s="137" t="s">
        <v>152</v>
      </c>
      <c r="E372" s="137" t="s">
        <v>137</v>
      </c>
      <c r="F372" s="138">
        <v>21</v>
      </c>
      <c r="G372" s="139" t="s">
        <v>37</v>
      </c>
      <c r="H372" s="140">
        <v>17</v>
      </c>
      <c r="I372" s="138">
        <v>21</v>
      </c>
      <c r="J372" s="139" t="s">
        <v>37</v>
      </c>
      <c r="K372" s="140">
        <v>12</v>
      </c>
      <c r="L372" s="138"/>
      <c r="M372" s="139" t="s">
        <v>37</v>
      </c>
      <c r="N372" s="140"/>
      <c r="O372" s="17">
        <v>42</v>
      </c>
      <c r="P372" s="18">
        <v>29</v>
      </c>
      <c r="Q372" s="19">
        <f>IF(F372&gt;H372,1,0)+IF(I372&gt;K372,1,0)+IF(L372&gt;N372,1,0)</f>
        <v>2</v>
      </c>
      <c r="R372" s="20">
        <f>IF(H372&gt;F372,1,0)+IF(K372&gt;I372,1,0)+IF(N372&gt;L372,1,0)</f>
        <v>0</v>
      </c>
      <c r="S372" s="19">
        <f>IF(Q372&gt;R372,1,0)</f>
        <v>1</v>
      </c>
      <c r="T372" s="20">
        <f>IF(R372&gt;Q372,1,0)</f>
        <v>0</v>
      </c>
    </row>
    <row r="373" spans="1:20" ht="15">
      <c r="A373" s="40"/>
      <c r="B373" s="40"/>
      <c r="C373" s="21" t="s">
        <v>44</v>
      </c>
      <c r="D373" s="141" t="s">
        <v>155</v>
      </c>
      <c r="E373" s="141" t="s">
        <v>138</v>
      </c>
      <c r="F373" s="138">
        <v>21</v>
      </c>
      <c r="G373" s="138" t="s">
        <v>37</v>
      </c>
      <c r="H373" s="140">
        <v>10</v>
      </c>
      <c r="I373" s="138">
        <v>21</v>
      </c>
      <c r="J373" s="138" t="s">
        <v>37</v>
      </c>
      <c r="K373" s="140">
        <v>9</v>
      </c>
      <c r="L373" s="138"/>
      <c r="M373" s="138" t="s">
        <v>37</v>
      </c>
      <c r="N373" s="140"/>
      <c r="O373" s="17">
        <v>42</v>
      </c>
      <c r="P373" s="18">
        <v>19</v>
      </c>
      <c r="Q373" s="19">
        <f>IF(F373&gt;H373,1,0)+IF(I373&gt;K373,1,0)+IF(L373&gt;N373,1,0)</f>
        <v>2</v>
      </c>
      <c r="R373" s="20">
        <f>IF(H373&gt;F373,1,0)+IF(K373&gt;I373,1,0)+IF(N373&gt;L373,1,0)</f>
        <v>0</v>
      </c>
      <c r="S373" s="19">
        <f>IF(Q373&gt;R373,1,0)</f>
        <v>1</v>
      </c>
      <c r="T373" s="20">
        <f>IF(R373&gt;Q373,1,0)</f>
        <v>0</v>
      </c>
    </row>
    <row r="374" spans="1:20" ht="15">
      <c r="A374" s="40"/>
      <c r="B374" s="40"/>
      <c r="C374" s="21" t="s">
        <v>45</v>
      </c>
      <c r="D374" s="137" t="s">
        <v>154</v>
      </c>
      <c r="E374" s="137" t="s">
        <v>139</v>
      </c>
      <c r="F374" s="138">
        <v>21</v>
      </c>
      <c r="G374" s="138" t="s">
        <v>37</v>
      </c>
      <c r="H374" s="140">
        <v>11</v>
      </c>
      <c r="I374" s="138">
        <v>21</v>
      </c>
      <c r="J374" s="138" t="s">
        <v>37</v>
      </c>
      <c r="K374" s="140">
        <v>14</v>
      </c>
      <c r="L374" s="138"/>
      <c r="M374" s="138" t="s">
        <v>37</v>
      </c>
      <c r="N374" s="140"/>
      <c r="O374" s="17">
        <v>42</v>
      </c>
      <c r="P374" s="18">
        <v>25</v>
      </c>
      <c r="Q374" s="19">
        <f>IF(F374&gt;H374,1,0)+IF(I374&gt;K374,1,0)+IF(L374&gt;N374,1,0)</f>
        <v>2</v>
      </c>
      <c r="R374" s="20">
        <f>IF(H374&gt;F374,1,0)+IF(K374&gt;I374,1,0)+IF(N374&gt;L374,1,0)</f>
        <v>0</v>
      </c>
      <c r="S374" s="19">
        <f>IF(Q374&gt;R374,1,0)</f>
        <v>1</v>
      </c>
      <c r="T374" s="20">
        <f>IF(R374&gt;Q374,1,0)</f>
        <v>0</v>
      </c>
    </row>
    <row r="375" spans="1:20" ht="15">
      <c r="A375" s="40"/>
      <c r="B375" s="40"/>
      <c r="C375" s="21" t="s">
        <v>46</v>
      </c>
      <c r="D375" s="141" t="s">
        <v>186</v>
      </c>
      <c r="E375" s="141" t="s">
        <v>140</v>
      </c>
      <c r="F375" s="138">
        <v>21</v>
      </c>
      <c r="G375" s="138" t="s">
        <v>37</v>
      </c>
      <c r="H375" s="140">
        <v>15</v>
      </c>
      <c r="I375" s="138">
        <v>21</v>
      </c>
      <c r="J375" s="138" t="s">
        <v>37</v>
      </c>
      <c r="K375" s="140">
        <v>4</v>
      </c>
      <c r="L375" s="138"/>
      <c r="M375" s="138" t="s">
        <v>37</v>
      </c>
      <c r="N375" s="140"/>
      <c r="O375" s="17">
        <v>42</v>
      </c>
      <c r="P375" s="18">
        <v>19</v>
      </c>
      <c r="Q375" s="19">
        <f>IF(F375&gt;H375,1,0)+IF(I375&gt;K375,1,0)+IF(L375&gt;N375,1,0)</f>
        <v>2</v>
      </c>
      <c r="R375" s="20">
        <f>IF(H375&gt;F375,1,0)+IF(K375&gt;I375,1,0)+IF(N375&gt;L375,1,0)</f>
        <v>0</v>
      </c>
      <c r="S375" s="19">
        <f>IF(Q375&gt;R375,1,0)</f>
        <v>1</v>
      </c>
      <c r="T375" s="20">
        <f>IF(R375&gt;Q375,1,0)</f>
        <v>0</v>
      </c>
    </row>
    <row r="376" spans="1:20" ht="15.75" thickBot="1">
      <c r="A376" s="40"/>
      <c r="B376" s="40"/>
      <c r="C376" s="35" t="s">
        <v>36</v>
      </c>
      <c r="D376" s="142" t="s">
        <v>210</v>
      </c>
      <c r="E376" s="142" t="s">
        <v>183</v>
      </c>
      <c r="F376" s="143">
        <v>21</v>
      </c>
      <c r="G376" s="143" t="s">
        <v>37</v>
      </c>
      <c r="H376" s="144">
        <v>17</v>
      </c>
      <c r="I376" s="143">
        <v>21</v>
      </c>
      <c r="J376" s="143" t="s">
        <v>37</v>
      </c>
      <c r="K376" s="144">
        <v>8</v>
      </c>
      <c r="L376" s="143"/>
      <c r="M376" s="143" t="s">
        <v>37</v>
      </c>
      <c r="N376" s="144"/>
      <c r="O376" s="22">
        <v>42</v>
      </c>
      <c r="P376" s="23">
        <v>25</v>
      </c>
      <c r="Q376" s="24">
        <f>IF(F376&gt;H376,1,0)+IF(I376&gt;K376,1,0)+IF(L376&gt;N376,1,0)</f>
        <v>2</v>
      </c>
      <c r="R376" s="25">
        <f>IF(H376&gt;F376,1,0)+IF(K376&gt;I376,1,0)+IF(N376&gt;L376,1,0)</f>
        <v>0</v>
      </c>
      <c r="S376" s="24">
        <f>IF(Q376&gt;R376,1,0)</f>
        <v>1</v>
      </c>
      <c r="T376" s="25">
        <f>IF(R376&gt;Q376,1,0)</f>
        <v>0</v>
      </c>
    </row>
    <row r="377" spans="1:20" ht="15.75" thickTop="1">
      <c r="A377" s="42"/>
      <c r="B377" s="42"/>
      <c r="C377" s="26" t="s">
        <v>38</v>
      </c>
      <c r="D377" s="257">
        <f>IF(S377+T377=0,0,IF(S377=T377,2,IF(S377&gt;T377,3,1)))</f>
        <v>3</v>
      </c>
      <c r="E377" s="257">
        <f>IF(S377+T377=0,0,IF(S377=T377,2,IF(T377&gt;S377,3,1)))</f>
        <v>1</v>
      </c>
      <c r="F377" s="258"/>
      <c r="G377" s="259"/>
      <c r="H377" s="259"/>
      <c r="I377" s="259"/>
      <c r="J377" s="259"/>
      <c r="K377" s="259"/>
      <c r="L377" s="259"/>
      <c r="M377" s="259"/>
      <c r="N377" s="260"/>
      <c r="O377" s="261">
        <f t="shared" ref="O377" si="35">SUM(O372:O376)</f>
        <v>210</v>
      </c>
      <c r="P377" s="262">
        <v>117</v>
      </c>
      <c r="Q377" s="262">
        <v>10</v>
      </c>
      <c r="R377" s="262">
        <v>0</v>
      </c>
      <c r="S377" s="262">
        <v>5</v>
      </c>
      <c r="T377" s="262">
        <v>0</v>
      </c>
    </row>
    <row r="378" spans="1:20" ht="15">
      <c r="A378" s="43"/>
      <c r="B378" s="43"/>
      <c r="C378" s="34" t="s">
        <v>47</v>
      </c>
      <c r="D378" s="497" t="str">
        <f>IF(D377+E377=0,0,IF(D377=E377,E370,IF(D377&gt;E377,D371,E371)))</f>
        <v>Sokol České Budějovice "A"</v>
      </c>
      <c r="E378" s="498"/>
      <c r="F378" s="149"/>
      <c r="G378" s="149"/>
      <c r="H378" s="149"/>
      <c r="I378" s="149"/>
      <c r="J378" s="149"/>
      <c r="K378" s="149"/>
      <c r="L378" s="149"/>
      <c r="M378" s="149"/>
      <c r="N378" s="149"/>
      <c r="O378" s="31"/>
      <c r="P378" s="32"/>
      <c r="Q378" s="32"/>
      <c r="R378" s="32"/>
      <c r="S378" s="32"/>
      <c r="T378" s="32"/>
    </row>
    <row r="379" spans="1:20" ht="15">
      <c r="A379" s="43"/>
      <c r="B379" s="43"/>
      <c r="C379" s="30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N379" s="149"/>
      <c r="O379" s="31"/>
      <c r="P379" s="32"/>
      <c r="Q379" s="32"/>
      <c r="R379" s="32"/>
      <c r="S379" s="32"/>
      <c r="T379" s="32"/>
    </row>
    <row r="380" spans="1:20" ht="15" hidden="1">
      <c r="A380" s="41"/>
      <c r="B380" s="41"/>
      <c r="C380" s="13"/>
      <c r="D380" s="130"/>
      <c r="E380" s="131" t="s">
        <v>48</v>
      </c>
      <c r="F380" s="499" t="s">
        <v>31</v>
      </c>
      <c r="G380" s="500"/>
      <c r="H380" s="500"/>
      <c r="I380" s="500"/>
      <c r="J380" s="500"/>
      <c r="K380" s="500"/>
      <c r="L380" s="500"/>
      <c r="M380" s="500"/>
      <c r="N380" s="501"/>
      <c r="O380" s="502" t="s">
        <v>32</v>
      </c>
      <c r="P380" s="503"/>
      <c r="Q380" s="502" t="s">
        <v>33</v>
      </c>
      <c r="R380" s="503"/>
      <c r="S380" s="502" t="s">
        <v>34</v>
      </c>
      <c r="T380" s="503"/>
    </row>
    <row r="381" spans="1:20" ht="15.75" hidden="1" thickBot="1">
      <c r="A381" s="40">
        <v>4</v>
      </c>
      <c r="B381" s="40">
        <v>2</v>
      </c>
      <c r="C381" s="14" t="s">
        <v>35</v>
      </c>
      <c r="D381" s="132" t="str">
        <f>VLOOKUP(A381,Systém!$P$5:$Q$14,2,FALSE)</f>
        <v>SK Badminton Tábor - družstvo odstoupilo</v>
      </c>
      <c r="E381" s="132" t="str">
        <f>VLOOKUP(B381,Systém!$P$5:$Q$14,2,FALSE)</f>
        <v>SKB Český Krumlov "C"</v>
      </c>
      <c r="F381" s="133">
        <v>1</v>
      </c>
      <c r="G381" s="134"/>
      <c r="H381" s="134"/>
      <c r="I381" s="134">
        <v>2</v>
      </c>
      <c r="J381" s="134"/>
      <c r="K381" s="134"/>
      <c r="L381" s="134">
        <v>3</v>
      </c>
      <c r="M381" s="135"/>
      <c r="N381" s="136"/>
      <c r="O381" s="504"/>
      <c r="P381" s="505"/>
      <c r="Q381" s="504"/>
      <c r="R381" s="505"/>
      <c r="S381" s="504"/>
      <c r="T381" s="505"/>
    </row>
    <row r="382" spans="1:20" ht="15.75" hidden="1" thickTop="1">
      <c r="A382" s="40"/>
      <c r="B382" s="40"/>
      <c r="C382" s="16" t="s">
        <v>43</v>
      </c>
      <c r="D382" s="137"/>
      <c r="E382" s="137"/>
      <c r="F382" s="138"/>
      <c r="G382" s="139" t="s">
        <v>37</v>
      </c>
      <c r="H382" s="140"/>
      <c r="I382" s="138"/>
      <c r="J382" s="139" t="s">
        <v>37</v>
      </c>
      <c r="K382" s="140"/>
      <c r="L382" s="138"/>
      <c r="M382" s="139" t="s">
        <v>37</v>
      </c>
      <c r="N382" s="140"/>
      <c r="O382" s="17">
        <f>F382+I382+L382</f>
        <v>0</v>
      </c>
      <c r="P382" s="18">
        <f>H382+K382+N382</f>
        <v>0</v>
      </c>
      <c r="Q382" s="19">
        <f>IF(F382&gt;H382,1,0)+IF(I382&gt;K382,1,0)+IF(L382&gt;N382,1,0)</f>
        <v>0</v>
      </c>
      <c r="R382" s="20">
        <f>IF(H382&gt;F382,1,0)+IF(K382&gt;I382,1,0)+IF(N382&gt;L382,1,0)</f>
        <v>0</v>
      </c>
      <c r="S382" s="19">
        <f>IF(Q382&gt;R382,1,0)</f>
        <v>0</v>
      </c>
      <c r="T382" s="20">
        <f>IF(R382&gt;Q382,1,0)</f>
        <v>0</v>
      </c>
    </row>
    <row r="383" spans="1:20" ht="15" hidden="1">
      <c r="A383" s="40"/>
      <c r="B383" s="40"/>
      <c r="C383" s="21" t="s">
        <v>44</v>
      </c>
      <c r="D383" s="141"/>
      <c r="E383" s="141"/>
      <c r="F383" s="138"/>
      <c r="G383" s="138" t="s">
        <v>37</v>
      </c>
      <c r="H383" s="140"/>
      <c r="I383" s="138"/>
      <c r="J383" s="138" t="s">
        <v>37</v>
      </c>
      <c r="K383" s="140"/>
      <c r="L383" s="138"/>
      <c r="M383" s="138" t="s">
        <v>37</v>
      </c>
      <c r="N383" s="140"/>
      <c r="O383" s="17">
        <f>F383+I383+L383</f>
        <v>0</v>
      </c>
      <c r="P383" s="18">
        <f>H383+K383+N383</f>
        <v>0</v>
      </c>
      <c r="Q383" s="19">
        <f>IF(F383&gt;H383,1,0)+IF(I383&gt;K383,1,0)+IF(L383&gt;N383,1,0)</f>
        <v>0</v>
      </c>
      <c r="R383" s="20">
        <f>IF(H383&gt;F383,1,0)+IF(K383&gt;I383,1,0)+IF(N383&gt;L383,1,0)</f>
        <v>0</v>
      </c>
      <c r="S383" s="19">
        <f>IF(Q383&gt;R383,1,0)</f>
        <v>0</v>
      </c>
      <c r="T383" s="20">
        <f>IF(R383&gt;Q383,1,0)</f>
        <v>0</v>
      </c>
    </row>
    <row r="384" spans="1:20" ht="15" hidden="1">
      <c r="A384" s="40"/>
      <c r="B384" s="40"/>
      <c r="C384" s="21" t="s">
        <v>45</v>
      </c>
      <c r="D384" s="141"/>
      <c r="E384" s="137"/>
      <c r="F384" s="138"/>
      <c r="G384" s="138" t="s">
        <v>37</v>
      </c>
      <c r="H384" s="140"/>
      <c r="I384" s="138"/>
      <c r="J384" s="138" t="s">
        <v>37</v>
      </c>
      <c r="K384" s="140"/>
      <c r="L384" s="138"/>
      <c r="M384" s="138" t="s">
        <v>37</v>
      </c>
      <c r="N384" s="140"/>
      <c r="O384" s="17">
        <f>F384+I384+L384</f>
        <v>0</v>
      </c>
      <c r="P384" s="18">
        <f>H384+K384+N384</f>
        <v>0</v>
      </c>
      <c r="Q384" s="19">
        <f>IF(F384&gt;H384,1,0)+IF(I384&gt;K384,1,0)+IF(L384&gt;N384,1,0)</f>
        <v>0</v>
      </c>
      <c r="R384" s="20">
        <f>IF(H384&gt;F384,1,0)+IF(K384&gt;I384,1,0)+IF(N384&gt;L384,1,0)</f>
        <v>0</v>
      </c>
      <c r="S384" s="19">
        <f>IF(Q384&gt;R384,1,0)</f>
        <v>0</v>
      </c>
      <c r="T384" s="20">
        <f>IF(R384&gt;Q384,1,0)</f>
        <v>0</v>
      </c>
    </row>
    <row r="385" spans="1:20" ht="15" hidden="1">
      <c r="A385" s="40"/>
      <c r="B385" s="40"/>
      <c r="C385" s="21" t="s">
        <v>46</v>
      </c>
      <c r="D385" s="141"/>
      <c r="E385" s="141"/>
      <c r="F385" s="138"/>
      <c r="G385" s="138" t="s">
        <v>37</v>
      </c>
      <c r="H385" s="140"/>
      <c r="I385" s="138"/>
      <c r="J385" s="138" t="s">
        <v>37</v>
      </c>
      <c r="K385" s="140"/>
      <c r="L385" s="138"/>
      <c r="M385" s="138" t="s">
        <v>37</v>
      </c>
      <c r="N385" s="140"/>
      <c r="O385" s="17">
        <f>F385+I385+L385</f>
        <v>0</v>
      </c>
      <c r="P385" s="18">
        <f>H385+K385+N385</f>
        <v>0</v>
      </c>
      <c r="Q385" s="19">
        <f>IF(F385&gt;H385,1,0)+IF(I385&gt;K385,1,0)+IF(L385&gt;N385,1,0)</f>
        <v>0</v>
      </c>
      <c r="R385" s="20">
        <f>IF(H385&gt;F385,1,0)+IF(K385&gt;I385,1,0)+IF(N385&gt;L385,1,0)</f>
        <v>0</v>
      </c>
      <c r="S385" s="19">
        <f>IF(Q385&gt;R385,1,0)</f>
        <v>0</v>
      </c>
      <c r="T385" s="20">
        <f>IF(R385&gt;Q385,1,0)</f>
        <v>0</v>
      </c>
    </row>
    <row r="386" spans="1:20" ht="15.75" hidden="1" thickBot="1">
      <c r="A386" s="40"/>
      <c r="B386" s="40"/>
      <c r="C386" s="35" t="s">
        <v>36</v>
      </c>
      <c r="D386" s="142"/>
      <c r="E386" s="142"/>
      <c r="F386" s="143"/>
      <c r="G386" s="143" t="s">
        <v>37</v>
      </c>
      <c r="H386" s="144"/>
      <c r="I386" s="143"/>
      <c r="J386" s="143" t="s">
        <v>37</v>
      </c>
      <c r="K386" s="144"/>
      <c r="L386" s="143"/>
      <c r="M386" s="143" t="s">
        <v>37</v>
      </c>
      <c r="N386" s="144"/>
      <c r="O386" s="22">
        <f>F386+I386+L386</f>
        <v>0</v>
      </c>
      <c r="P386" s="23">
        <f>H386+K386+N386</f>
        <v>0</v>
      </c>
      <c r="Q386" s="24">
        <f>IF(F386&gt;H386,1,0)+IF(I386&gt;K386,1,0)+IF(L386&gt;N386,1,0)</f>
        <v>0</v>
      </c>
      <c r="R386" s="25">
        <f>IF(H386&gt;F386,1,0)+IF(K386&gt;I386,1,0)+IF(N386&gt;L386,1,0)</f>
        <v>0</v>
      </c>
      <c r="S386" s="24">
        <f>IF(Q386&gt;R386,1,0)</f>
        <v>0</v>
      </c>
      <c r="T386" s="25">
        <f>IF(R386&gt;Q386,1,0)</f>
        <v>0</v>
      </c>
    </row>
    <row r="387" spans="1:20" ht="15.75" hidden="1" thickTop="1">
      <c r="A387" s="42"/>
      <c r="B387" s="42"/>
      <c r="C387" s="26" t="s">
        <v>38</v>
      </c>
      <c r="D387" s="145">
        <f>IF(S387+T387=0,0,IF(S387=T387,2,IF(S387&gt;T387,3,1)))</f>
        <v>0</v>
      </c>
      <c r="E387" s="145">
        <f>IF(S387+T387=0,0,IF(S387=T387,2,IF(T387&gt;S387,3,1)))</f>
        <v>0</v>
      </c>
      <c r="F387" s="146"/>
      <c r="G387" s="147"/>
      <c r="H387" s="147"/>
      <c r="I387" s="147"/>
      <c r="J387" s="147"/>
      <c r="K387" s="147"/>
      <c r="L387" s="147"/>
      <c r="M387" s="147"/>
      <c r="N387" s="148"/>
      <c r="O387" s="27">
        <f t="shared" ref="O387:T387" si="36">SUM(O382:O386)</f>
        <v>0</v>
      </c>
      <c r="P387" s="28">
        <f t="shared" si="36"/>
        <v>0</v>
      </c>
      <c r="Q387" s="28">
        <f t="shared" si="36"/>
        <v>0</v>
      </c>
      <c r="R387" s="28">
        <f t="shared" si="36"/>
        <v>0</v>
      </c>
      <c r="S387" s="28">
        <f t="shared" si="36"/>
        <v>0</v>
      </c>
      <c r="T387" s="28">
        <f t="shared" si="36"/>
        <v>0</v>
      </c>
    </row>
    <row r="388" spans="1:20" ht="15" hidden="1">
      <c r="A388" s="43"/>
      <c r="B388" s="43"/>
      <c r="C388" s="34" t="s">
        <v>47</v>
      </c>
      <c r="D388" s="497">
        <f>IF(D387+E387=0,0,IF(D387=E387,E380,IF(D387&gt;E387,D381,E381)))</f>
        <v>0</v>
      </c>
      <c r="E388" s="498"/>
      <c r="F388" s="149"/>
      <c r="G388" s="149"/>
      <c r="H388" s="149"/>
      <c r="I388" s="149"/>
      <c r="J388" s="149"/>
      <c r="K388" s="149"/>
      <c r="L388" s="149"/>
      <c r="M388" s="149"/>
      <c r="N388" s="149"/>
      <c r="O388" s="31"/>
      <c r="P388" s="32"/>
      <c r="Q388" s="32"/>
      <c r="R388" s="32"/>
      <c r="S388" s="32"/>
      <c r="T388" s="32"/>
    </row>
    <row r="389" spans="1:20" hidden="1">
      <c r="A389" s="44"/>
      <c r="B389" s="44"/>
      <c r="D389" s="150"/>
      <c r="E389" s="150"/>
      <c r="F389" s="150"/>
      <c r="G389" s="150"/>
      <c r="H389" s="150"/>
      <c r="I389" s="150"/>
      <c r="J389" s="150"/>
      <c r="K389" s="150"/>
      <c r="L389" s="150"/>
      <c r="M389" s="150"/>
      <c r="N389" s="150"/>
    </row>
    <row r="390" spans="1:20" ht="15">
      <c r="A390" s="41"/>
      <c r="B390" s="41"/>
      <c r="C390" s="13"/>
      <c r="D390" s="130"/>
      <c r="E390" s="131" t="s">
        <v>48</v>
      </c>
      <c r="F390" s="499" t="s">
        <v>31</v>
      </c>
      <c r="G390" s="500"/>
      <c r="H390" s="500"/>
      <c r="I390" s="500"/>
      <c r="J390" s="500"/>
      <c r="K390" s="500"/>
      <c r="L390" s="500"/>
      <c r="M390" s="500"/>
      <c r="N390" s="501"/>
      <c r="O390" s="502" t="s">
        <v>32</v>
      </c>
      <c r="P390" s="503"/>
      <c r="Q390" s="502" t="s">
        <v>33</v>
      </c>
      <c r="R390" s="503"/>
      <c r="S390" s="502" t="s">
        <v>34</v>
      </c>
      <c r="T390" s="503"/>
    </row>
    <row r="391" spans="1:20" ht="15.75" thickBot="1">
      <c r="A391" s="40">
        <v>5</v>
      </c>
      <c r="B391" s="40">
        <v>1</v>
      </c>
      <c r="C391" s="14" t="s">
        <v>35</v>
      </c>
      <c r="D391" s="132" t="str">
        <f>VLOOKUP(A391,Systém!$P$5:$Q$14,2,FALSE)</f>
        <v>SK Dobrá Voda</v>
      </c>
      <c r="E391" s="132" t="str">
        <f>VLOOKUP(B391,Systém!$P$5:$Q$14,2,FALSE)</f>
        <v>SKB Český Krumlov "A"</v>
      </c>
      <c r="F391" s="133">
        <v>1</v>
      </c>
      <c r="G391" s="134"/>
      <c r="H391" s="134"/>
      <c r="I391" s="134">
        <v>2</v>
      </c>
      <c r="J391" s="134"/>
      <c r="K391" s="134"/>
      <c r="L391" s="134">
        <v>3</v>
      </c>
      <c r="M391" s="135"/>
      <c r="N391" s="136"/>
      <c r="O391" s="504"/>
      <c r="P391" s="505"/>
      <c r="Q391" s="504"/>
      <c r="R391" s="505"/>
      <c r="S391" s="504"/>
      <c r="T391" s="505"/>
    </row>
    <row r="392" spans="1:20" ht="15.75" thickTop="1">
      <c r="A392" s="40"/>
      <c r="B392" s="40"/>
      <c r="C392" s="16" t="s">
        <v>43</v>
      </c>
      <c r="D392" s="137" t="s">
        <v>200</v>
      </c>
      <c r="E392" s="137" t="s">
        <v>132</v>
      </c>
      <c r="F392" s="138">
        <v>12</v>
      </c>
      <c r="G392" s="139" t="s">
        <v>37</v>
      </c>
      <c r="H392" s="140">
        <v>21</v>
      </c>
      <c r="I392" s="138">
        <v>14</v>
      </c>
      <c r="J392" s="139" t="s">
        <v>37</v>
      </c>
      <c r="K392" s="140">
        <v>21</v>
      </c>
      <c r="L392" s="138"/>
      <c r="M392" s="139" t="s">
        <v>37</v>
      </c>
      <c r="N392" s="140"/>
      <c r="O392" s="17">
        <v>26</v>
      </c>
      <c r="P392" s="18">
        <v>42</v>
      </c>
      <c r="Q392" s="19">
        <f>IF(F392&gt;H392,1,0)+IF(I392&gt;K392,1,0)+IF(L392&gt;N392,1,0)</f>
        <v>0</v>
      </c>
      <c r="R392" s="20">
        <f>IF(H392&gt;F392,1,0)+IF(K392&gt;I392,1,0)+IF(N392&gt;L392,1,0)</f>
        <v>2</v>
      </c>
      <c r="S392" s="19">
        <f>IF(Q392&gt;R392,1,0)</f>
        <v>0</v>
      </c>
      <c r="T392" s="20">
        <f>IF(R392&gt;Q392,1,0)</f>
        <v>1</v>
      </c>
    </row>
    <row r="393" spans="1:20" ht="15">
      <c r="A393" s="40"/>
      <c r="B393" s="40"/>
      <c r="C393" s="21" t="s">
        <v>44</v>
      </c>
      <c r="D393" s="141" t="s">
        <v>123</v>
      </c>
      <c r="E393" s="141" t="s">
        <v>133</v>
      </c>
      <c r="F393" s="138">
        <v>21</v>
      </c>
      <c r="G393" s="138" t="s">
        <v>37</v>
      </c>
      <c r="H393" s="140">
        <v>11</v>
      </c>
      <c r="I393" s="138">
        <v>21</v>
      </c>
      <c r="J393" s="138" t="s">
        <v>37</v>
      </c>
      <c r="K393" s="140">
        <v>14</v>
      </c>
      <c r="L393" s="138"/>
      <c r="M393" s="138" t="s">
        <v>37</v>
      </c>
      <c r="N393" s="140"/>
      <c r="O393" s="17">
        <v>42</v>
      </c>
      <c r="P393" s="18">
        <v>25</v>
      </c>
      <c r="Q393" s="19">
        <f>IF(F393&gt;H393,1,0)+IF(I393&gt;K393,1,0)+IF(L393&gt;N393,1,0)</f>
        <v>2</v>
      </c>
      <c r="R393" s="20">
        <f>IF(H393&gt;F393,1,0)+IF(K393&gt;I393,1,0)+IF(N393&gt;L393,1,0)</f>
        <v>0</v>
      </c>
      <c r="S393" s="19">
        <f>IF(Q393&gt;R393,1,0)</f>
        <v>1</v>
      </c>
      <c r="T393" s="20">
        <f>IF(R393&gt;Q393,1,0)</f>
        <v>0</v>
      </c>
    </row>
    <row r="394" spans="1:20" ht="15">
      <c r="A394" s="40"/>
      <c r="B394" s="40"/>
      <c r="C394" s="21" t="s">
        <v>45</v>
      </c>
      <c r="D394" s="141" t="s">
        <v>124</v>
      </c>
      <c r="E394" s="137" t="s">
        <v>205</v>
      </c>
      <c r="F394" s="138">
        <v>16</v>
      </c>
      <c r="G394" s="138" t="s">
        <v>37</v>
      </c>
      <c r="H394" s="140">
        <v>21</v>
      </c>
      <c r="I394" s="138">
        <v>9</v>
      </c>
      <c r="J394" s="138" t="s">
        <v>37</v>
      </c>
      <c r="K394" s="140">
        <v>21</v>
      </c>
      <c r="L394" s="138"/>
      <c r="M394" s="138" t="s">
        <v>37</v>
      </c>
      <c r="N394" s="140"/>
      <c r="O394" s="17">
        <v>25</v>
      </c>
      <c r="P394" s="18">
        <v>42</v>
      </c>
      <c r="Q394" s="19">
        <f>IF(F394&gt;H394,1,0)+IF(I394&gt;K394,1,0)+IF(L394&gt;N394,1,0)</f>
        <v>0</v>
      </c>
      <c r="R394" s="20">
        <f>IF(H394&gt;F394,1,0)+IF(K394&gt;I394,1,0)+IF(N394&gt;L394,1,0)</f>
        <v>2</v>
      </c>
      <c r="S394" s="19">
        <f>IF(Q394&gt;R394,1,0)</f>
        <v>0</v>
      </c>
      <c r="T394" s="20">
        <f>IF(R394&gt;Q394,1,0)</f>
        <v>1</v>
      </c>
    </row>
    <row r="395" spans="1:20" ht="15">
      <c r="A395" s="40"/>
      <c r="B395" s="40"/>
      <c r="C395" s="21" t="s">
        <v>46</v>
      </c>
      <c r="D395" s="141" t="s">
        <v>125</v>
      </c>
      <c r="E395" s="141" t="s">
        <v>135</v>
      </c>
      <c r="F395" s="138">
        <v>21</v>
      </c>
      <c r="G395" s="138" t="s">
        <v>37</v>
      </c>
      <c r="H395" s="140">
        <v>15</v>
      </c>
      <c r="I395" s="138">
        <v>18</v>
      </c>
      <c r="J395" s="138" t="s">
        <v>37</v>
      </c>
      <c r="K395" s="140">
        <v>21</v>
      </c>
      <c r="L395" s="138">
        <v>12</v>
      </c>
      <c r="M395" s="138" t="s">
        <v>37</v>
      </c>
      <c r="N395" s="140">
        <v>21</v>
      </c>
      <c r="O395" s="17">
        <v>51</v>
      </c>
      <c r="P395" s="18">
        <v>57</v>
      </c>
      <c r="Q395" s="19">
        <f>IF(F395&gt;H395,1,0)+IF(I395&gt;K395,1,0)+IF(L395&gt;N395,1,0)</f>
        <v>1</v>
      </c>
      <c r="R395" s="20">
        <f>IF(H395&gt;F395,1,0)+IF(K395&gt;I395,1,0)+IF(N395&gt;L395,1,0)</f>
        <v>2</v>
      </c>
      <c r="S395" s="19">
        <f>IF(Q395&gt;R395,1,0)</f>
        <v>0</v>
      </c>
      <c r="T395" s="20">
        <f>IF(R395&gt;Q395,1,0)</f>
        <v>1</v>
      </c>
    </row>
    <row r="396" spans="1:20" ht="15.75" thickBot="1">
      <c r="A396" s="40"/>
      <c r="B396" s="40"/>
      <c r="C396" s="35" t="s">
        <v>36</v>
      </c>
      <c r="D396" s="142" t="s">
        <v>202</v>
      </c>
      <c r="E396" s="142" t="s">
        <v>220</v>
      </c>
      <c r="F396" s="143">
        <v>21</v>
      </c>
      <c r="G396" s="143" t="s">
        <v>37</v>
      </c>
      <c r="H396" s="144">
        <v>17</v>
      </c>
      <c r="I396" s="143">
        <v>21</v>
      </c>
      <c r="J396" s="143" t="s">
        <v>37</v>
      </c>
      <c r="K396" s="144">
        <v>5</v>
      </c>
      <c r="L396" s="143"/>
      <c r="M396" s="143" t="s">
        <v>37</v>
      </c>
      <c r="N396" s="144"/>
      <c r="O396" s="22">
        <v>42</v>
      </c>
      <c r="P396" s="23">
        <v>22</v>
      </c>
      <c r="Q396" s="24">
        <f>IF(F396&gt;H396,1,0)+IF(I396&gt;K396,1,0)+IF(L396&gt;N396,1,0)</f>
        <v>2</v>
      </c>
      <c r="R396" s="25">
        <f>IF(H396&gt;F396,1,0)+IF(K396&gt;I396,1,0)+IF(N396&gt;L396,1,0)</f>
        <v>0</v>
      </c>
      <c r="S396" s="24">
        <f>IF(Q396&gt;R396,1,0)</f>
        <v>1</v>
      </c>
      <c r="T396" s="25">
        <f>IF(R396&gt;Q396,1,0)</f>
        <v>0</v>
      </c>
    </row>
    <row r="397" spans="1:20" ht="15.75" thickTop="1">
      <c r="A397" s="42"/>
      <c r="B397" s="42"/>
      <c r="C397" s="26" t="s">
        <v>38</v>
      </c>
      <c r="D397" s="257">
        <f>IF(S397+T397=0,0,IF(S397=T397,2,IF(S397&gt;T397,3,1)))</f>
        <v>1</v>
      </c>
      <c r="E397" s="257">
        <f>IF(S397+T397=0,0,IF(S397=T397,2,IF(T397&gt;S397,3,1)))</f>
        <v>3</v>
      </c>
      <c r="F397" s="258"/>
      <c r="G397" s="259"/>
      <c r="H397" s="259"/>
      <c r="I397" s="259"/>
      <c r="J397" s="259"/>
      <c r="K397" s="259"/>
      <c r="L397" s="259"/>
      <c r="M397" s="259"/>
      <c r="N397" s="260"/>
      <c r="O397" s="261">
        <f t="shared" ref="O397" si="37">SUM(O392:O396)</f>
        <v>186</v>
      </c>
      <c r="P397" s="262">
        <v>188</v>
      </c>
      <c r="Q397" s="262">
        <v>5</v>
      </c>
      <c r="R397" s="262">
        <v>6</v>
      </c>
      <c r="S397" s="262">
        <v>2</v>
      </c>
      <c r="T397" s="262">
        <v>3</v>
      </c>
    </row>
    <row r="398" spans="1:20" ht="15">
      <c r="A398" s="43"/>
      <c r="B398" s="43"/>
      <c r="C398" s="34" t="s">
        <v>47</v>
      </c>
      <c r="D398" s="497" t="str">
        <f>IF(D397+E397=0,0,IF(D397=E397,E390,IF(D397&gt;E397,D391,E391)))</f>
        <v>SKB Český Krumlov "A"</v>
      </c>
      <c r="E398" s="498"/>
      <c r="F398" s="149"/>
      <c r="G398" s="149"/>
      <c r="H398" s="149"/>
      <c r="I398" s="149"/>
      <c r="J398" s="149"/>
      <c r="K398" s="149"/>
      <c r="L398" s="149"/>
      <c r="M398" s="149"/>
      <c r="N398" s="149"/>
      <c r="O398" s="31"/>
      <c r="P398" s="32"/>
      <c r="Q398" s="32"/>
      <c r="R398" s="32"/>
      <c r="S398" s="32"/>
      <c r="T398" s="32"/>
    </row>
    <row r="399" spans="1:20">
      <c r="A399" s="44"/>
      <c r="B399" s="44"/>
      <c r="D399" s="150"/>
      <c r="E399" s="150"/>
      <c r="F399" s="150"/>
      <c r="G399" s="150"/>
      <c r="H399" s="150"/>
      <c r="I399" s="150"/>
      <c r="J399" s="150"/>
      <c r="K399" s="150"/>
      <c r="L399" s="150"/>
      <c r="M399" s="150"/>
      <c r="N399" s="150"/>
    </row>
    <row r="400" spans="1:20" ht="15">
      <c r="A400" s="41"/>
      <c r="B400" s="41"/>
      <c r="C400" s="13"/>
      <c r="D400" s="130"/>
      <c r="E400" s="131" t="s">
        <v>48</v>
      </c>
      <c r="F400" s="499" t="s">
        <v>31</v>
      </c>
      <c r="G400" s="500"/>
      <c r="H400" s="500"/>
      <c r="I400" s="500"/>
      <c r="J400" s="500"/>
      <c r="K400" s="500"/>
      <c r="L400" s="500"/>
      <c r="M400" s="500"/>
      <c r="N400" s="501"/>
      <c r="O400" s="502" t="s">
        <v>32</v>
      </c>
      <c r="P400" s="503"/>
      <c r="Q400" s="502" t="s">
        <v>33</v>
      </c>
      <c r="R400" s="503"/>
      <c r="S400" s="502" t="s">
        <v>34</v>
      </c>
      <c r="T400" s="503"/>
    </row>
    <row r="401" spans="1:20" ht="15.75" thickBot="1">
      <c r="A401" s="40">
        <v>6</v>
      </c>
      <c r="B401" s="40">
        <v>9</v>
      </c>
      <c r="C401" s="14" t="s">
        <v>35</v>
      </c>
      <c r="D401" s="132" t="str">
        <f>VLOOKUP(A401,Systém!$P$5:$Q$14,2,FALSE)</f>
        <v>Sokol Vodňany</v>
      </c>
      <c r="E401" s="132" t="str">
        <f>VLOOKUP(B401,Systém!$P$5:$Q$14,2,FALSE)</f>
        <v>SKB Český Krumlov "D"</v>
      </c>
      <c r="F401" s="133">
        <v>1</v>
      </c>
      <c r="G401" s="134"/>
      <c r="H401" s="134"/>
      <c r="I401" s="134">
        <v>2</v>
      </c>
      <c r="J401" s="134"/>
      <c r="K401" s="134"/>
      <c r="L401" s="134">
        <v>3</v>
      </c>
      <c r="M401" s="135"/>
      <c r="N401" s="136"/>
      <c r="O401" s="504"/>
      <c r="P401" s="505"/>
      <c r="Q401" s="504"/>
      <c r="R401" s="505"/>
      <c r="S401" s="504"/>
      <c r="T401" s="505"/>
    </row>
    <row r="402" spans="1:20" ht="15.75" thickTop="1">
      <c r="A402" s="40"/>
      <c r="B402" s="40"/>
      <c r="C402" s="16" t="s">
        <v>43</v>
      </c>
      <c r="D402" s="137" t="s">
        <v>127</v>
      </c>
      <c r="E402" s="137" t="s">
        <v>147</v>
      </c>
      <c r="F402" s="138">
        <v>21</v>
      </c>
      <c r="G402" s="139" t="s">
        <v>37</v>
      </c>
      <c r="H402" s="140">
        <v>10</v>
      </c>
      <c r="I402" s="138">
        <v>21</v>
      </c>
      <c r="J402" s="139" t="s">
        <v>37</v>
      </c>
      <c r="K402" s="140">
        <v>11</v>
      </c>
      <c r="L402" s="138"/>
      <c r="M402" s="139" t="s">
        <v>37</v>
      </c>
      <c r="N402" s="140"/>
      <c r="O402" s="17">
        <v>42</v>
      </c>
      <c r="P402" s="18">
        <v>21</v>
      </c>
      <c r="Q402" s="19">
        <f>IF(F402&gt;H402,1,0)+IF(I402&gt;K402,1,0)+IF(L402&gt;N402,1,0)</f>
        <v>2</v>
      </c>
      <c r="R402" s="20">
        <f>IF(H402&gt;F402,1,0)+IF(K402&gt;I402,1,0)+IF(N402&gt;L402,1,0)</f>
        <v>0</v>
      </c>
      <c r="S402" s="19">
        <f>IF(Q402&gt;R402,1,0)</f>
        <v>1</v>
      </c>
      <c r="T402" s="20">
        <f>IF(R402&gt;Q402,1,0)</f>
        <v>0</v>
      </c>
    </row>
    <row r="403" spans="1:20" ht="15">
      <c r="A403" s="40"/>
      <c r="B403" s="40"/>
      <c r="C403" s="21" t="s">
        <v>44</v>
      </c>
      <c r="D403" s="141" t="s">
        <v>128</v>
      </c>
      <c r="E403" s="141" t="s">
        <v>148</v>
      </c>
      <c r="F403" s="138">
        <v>21</v>
      </c>
      <c r="G403" s="138" t="s">
        <v>37</v>
      </c>
      <c r="H403" s="140">
        <v>9</v>
      </c>
      <c r="I403" s="138">
        <v>21</v>
      </c>
      <c r="J403" s="138" t="s">
        <v>37</v>
      </c>
      <c r="K403" s="140">
        <v>8</v>
      </c>
      <c r="L403" s="138"/>
      <c r="M403" s="138" t="s">
        <v>37</v>
      </c>
      <c r="N403" s="140"/>
      <c r="O403" s="17">
        <v>42</v>
      </c>
      <c r="P403" s="18">
        <v>17</v>
      </c>
      <c r="Q403" s="19">
        <f>IF(F403&gt;H403,1,0)+IF(I403&gt;K403,1,0)+IF(L403&gt;N403,1,0)</f>
        <v>2</v>
      </c>
      <c r="R403" s="20">
        <f>IF(H403&gt;F403,1,0)+IF(K403&gt;I403,1,0)+IF(N403&gt;L403,1,0)</f>
        <v>0</v>
      </c>
      <c r="S403" s="19">
        <f>IF(Q403&gt;R403,1,0)</f>
        <v>1</v>
      </c>
      <c r="T403" s="20">
        <f>IF(R403&gt;Q403,1,0)</f>
        <v>0</v>
      </c>
    </row>
    <row r="404" spans="1:20" ht="15">
      <c r="A404" s="40"/>
      <c r="B404" s="40"/>
      <c r="C404" s="21" t="s">
        <v>45</v>
      </c>
      <c r="D404" s="141" t="s">
        <v>120</v>
      </c>
      <c r="E404" s="137" t="s">
        <v>149</v>
      </c>
      <c r="F404" s="138">
        <v>0</v>
      </c>
      <c r="G404" s="138" t="s">
        <v>37</v>
      </c>
      <c r="H404" s="140">
        <v>21</v>
      </c>
      <c r="I404" s="138">
        <v>0</v>
      </c>
      <c r="J404" s="138" t="s">
        <v>37</v>
      </c>
      <c r="K404" s="140">
        <v>21</v>
      </c>
      <c r="L404" s="138"/>
      <c r="M404" s="138" t="s">
        <v>37</v>
      </c>
      <c r="N404" s="140"/>
      <c r="O404" s="17">
        <v>0</v>
      </c>
      <c r="P404" s="18">
        <v>42</v>
      </c>
      <c r="Q404" s="19">
        <f>IF(F404&gt;H404,1,0)+IF(I404&gt;K404,1,0)+IF(L404&gt;N404,1,0)</f>
        <v>0</v>
      </c>
      <c r="R404" s="20">
        <f>IF(H404&gt;F404,1,0)+IF(K404&gt;I404,1,0)+IF(N404&gt;L404,1,0)</f>
        <v>2</v>
      </c>
      <c r="S404" s="19">
        <f>IF(Q404&gt;R404,1,0)</f>
        <v>0</v>
      </c>
      <c r="T404" s="20">
        <f>IF(R404&gt;Q404,1,0)</f>
        <v>1</v>
      </c>
    </row>
    <row r="405" spans="1:20" ht="15">
      <c r="A405" s="40"/>
      <c r="B405" s="40"/>
      <c r="C405" s="21" t="s">
        <v>46</v>
      </c>
      <c r="D405" s="141" t="s">
        <v>130</v>
      </c>
      <c r="E405" s="141" t="s">
        <v>150</v>
      </c>
      <c r="F405" s="138">
        <v>21</v>
      </c>
      <c r="G405" s="138" t="s">
        <v>37</v>
      </c>
      <c r="H405" s="140">
        <v>6</v>
      </c>
      <c r="I405" s="138">
        <v>21</v>
      </c>
      <c r="J405" s="138" t="s">
        <v>37</v>
      </c>
      <c r="K405" s="140">
        <v>4</v>
      </c>
      <c r="L405" s="138"/>
      <c r="M405" s="138" t="s">
        <v>37</v>
      </c>
      <c r="N405" s="140"/>
      <c r="O405" s="17">
        <v>42</v>
      </c>
      <c r="P405" s="18">
        <v>10</v>
      </c>
      <c r="Q405" s="19">
        <f>IF(F405&gt;H405,1,0)+IF(I405&gt;K405,1,0)+IF(L405&gt;N405,1,0)</f>
        <v>2</v>
      </c>
      <c r="R405" s="20">
        <f>IF(H405&gt;F405,1,0)+IF(K405&gt;I405,1,0)+IF(N405&gt;L405,1,0)</f>
        <v>0</v>
      </c>
      <c r="S405" s="19">
        <f>IF(Q405&gt;R405,1,0)</f>
        <v>1</v>
      </c>
      <c r="T405" s="20">
        <f>IF(R405&gt;Q405,1,0)</f>
        <v>0</v>
      </c>
    </row>
    <row r="406" spans="1:20" ht="15.75" thickBot="1">
      <c r="A406" s="40"/>
      <c r="B406" s="40"/>
      <c r="C406" s="35" t="s">
        <v>36</v>
      </c>
      <c r="D406" s="142" t="s">
        <v>131</v>
      </c>
      <c r="E406" s="142" t="s">
        <v>221</v>
      </c>
      <c r="F406" s="143">
        <v>21</v>
      </c>
      <c r="G406" s="143" t="s">
        <v>37</v>
      </c>
      <c r="H406" s="144">
        <v>11</v>
      </c>
      <c r="I406" s="143">
        <v>21</v>
      </c>
      <c r="J406" s="143" t="s">
        <v>37</v>
      </c>
      <c r="K406" s="144">
        <v>12</v>
      </c>
      <c r="L406" s="143"/>
      <c r="M406" s="143" t="s">
        <v>37</v>
      </c>
      <c r="N406" s="144"/>
      <c r="O406" s="22">
        <v>42</v>
      </c>
      <c r="P406" s="23">
        <v>23</v>
      </c>
      <c r="Q406" s="24">
        <f>IF(F406&gt;H406,1,0)+IF(I406&gt;K406,1,0)+IF(L406&gt;N406,1,0)</f>
        <v>2</v>
      </c>
      <c r="R406" s="25">
        <f>IF(H406&gt;F406,1,0)+IF(K406&gt;I406,1,0)+IF(N406&gt;L406,1,0)</f>
        <v>0</v>
      </c>
      <c r="S406" s="24">
        <f>IF(Q406&gt;R406,1,0)</f>
        <v>1</v>
      </c>
      <c r="T406" s="25">
        <f>IF(R406&gt;Q406,1,0)</f>
        <v>0</v>
      </c>
    </row>
    <row r="407" spans="1:20" ht="15.75" thickTop="1">
      <c r="A407" s="42"/>
      <c r="B407" s="42"/>
      <c r="C407" s="26" t="s">
        <v>38</v>
      </c>
      <c r="D407" s="257">
        <f>IF(S407+T407=0,0,IF(S407=T407,2,IF(S407&gt;T407,3,1)))</f>
        <v>3</v>
      </c>
      <c r="E407" s="257">
        <f>IF(S407+T407=0,0,IF(S407=T407,2,IF(T407&gt;S407,3,1)))</f>
        <v>1</v>
      </c>
      <c r="F407" s="258"/>
      <c r="G407" s="259"/>
      <c r="H407" s="259"/>
      <c r="I407" s="259"/>
      <c r="J407" s="259"/>
      <c r="K407" s="259"/>
      <c r="L407" s="259"/>
      <c r="M407" s="259"/>
      <c r="N407" s="260"/>
      <c r="O407" s="261">
        <f t="shared" ref="O407" si="38">SUM(O402:O406)</f>
        <v>168</v>
      </c>
      <c r="P407" s="262">
        <v>113</v>
      </c>
      <c r="Q407" s="262">
        <v>8</v>
      </c>
      <c r="R407" s="262">
        <v>2</v>
      </c>
      <c r="S407" s="262">
        <v>4</v>
      </c>
      <c r="T407" s="262">
        <v>1</v>
      </c>
    </row>
    <row r="408" spans="1:20" ht="15">
      <c r="A408" s="43"/>
      <c r="B408" s="43"/>
      <c r="C408" s="34" t="s">
        <v>47</v>
      </c>
      <c r="D408" s="497" t="str">
        <f>IF(D407+E407=0,0,IF(D407=E407,E400,IF(D407&gt;E407,D401,E401)))</f>
        <v>Sokol Vodňany</v>
      </c>
      <c r="E408" s="498"/>
      <c r="F408" s="149"/>
      <c r="G408" s="149"/>
      <c r="H408" s="149"/>
      <c r="I408" s="149"/>
      <c r="J408" s="149"/>
      <c r="K408" s="149"/>
      <c r="L408" s="149"/>
      <c r="M408" s="149"/>
      <c r="N408" s="149"/>
      <c r="O408" s="31"/>
      <c r="P408" s="32"/>
      <c r="Q408" s="32"/>
      <c r="R408" s="32"/>
      <c r="S408" s="32"/>
      <c r="T408" s="32"/>
    </row>
    <row r="409" spans="1:20">
      <c r="A409" s="44"/>
      <c r="B409" s="44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150"/>
    </row>
    <row r="410" spans="1:20" ht="15">
      <c r="A410" s="41"/>
      <c r="B410" s="41"/>
      <c r="C410" s="13"/>
      <c r="D410" s="130"/>
      <c r="E410" s="131" t="s">
        <v>48</v>
      </c>
      <c r="F410" s="499" t="s">
        <v>31</v>
      </c>
      <c r="G410" s="500"/>
      <c r="H410" s="500"/>
      <c r="I410" s="500"/>
      <c r="J410" s="500"/>
      <c r="K410" s="500"/>
      <c r="L410" s="500"/>
      <c r="M410" s="500"/>
      <c r="N410" s="501"/>
      <c r="O410" s="502" t="s">
        <v>32</v>
      </c>
      <c r="P410" s="503"/>
      <c r="Q410" s="502" t="s">
        <v>33</v>
      </c>
      <c r="R410" s="503"/>
      <c r="S410" s="502" t="s">
        <v>34</v>
      </c>
      <c r="T410" s="503"/>
    </row>
    <row r="411" spans="1:20" ht="15.75" thickBot="1">
      <c r="A411" s="40">
        <v>7</v>
      </c>
      <c r="B411" s="40">
        <v>8</v>
      </c>
      <c r="C411" s="14" t="s">
        <v>35</v>
      </c>
      <c r="D411" s="132" t="str">
        <f>VLOOKUP(A411,Systém!$P$5:$Q$14,2,FALSE)</f>
        <v>Sokol Křemže</v>
      </c>
      <c r="E411" s="132" t="str">
        <f>VLOOKUP(B411,Systém!$P$5:$Q$14,2,FALSE)</f>
        <v>Sokol České Budějovice "B"</v>
      </c>
      <c r="F411" s="133">
        <v>1</v>
      </c>
      <c r="G411" s="134"/>
      <c r="H411" s="134"/>
      <c r="I411" s="134">
        <v>2</v>
      </c>
      <c r="J411" s="134"/>
      <c r="K411" s="134"/>
      <c r="L411" s="134">
        <v>3</v>
      </c>
      <c r="M411" s="135"/>
      <c r="N411" s="136"/>
      <c r="O411" s="504"/>
      <c r="P411" s="505"/>
      <c r="Q411" s="504"/>
      <c r="R411" s="505"/>
      <c r="S411" s="504"/>
      <c r="T411" s="505"/>
    </row>
    <row r="412" spans="1:20" ht="15.75" thickTop="1">
      <c r="A412" s="40"/>
      <c r="B412" s="40"/>
      <c r="C412" s="16" t="s">
        <v>43</v>
      </c>
      <c r="D412" s="137" t="s">
        <v>168</v>
      </c>
      <c r="E412" s="137" t="s">
        <v>157</v>
      </c>
      <c r="F412" s="138">
        <v>19</v>
      </c>
      <c r="G412" s="139" t="s">
        <v>37</v>
      </c>
      <c r="H412" s="140">
        <v>21</v>
      </c>
      <c r="I412" s="138">
        <v>20</v>
      </c>
      <c r="J412" s="139" t="s">
        <v>37</v>
      </c>
      <c r="K412" s="140">
        <v>22</v>
      </c>
      <c r="L412" s="138"/>
      <c r="M412" s="139" t="s">
        <v>37</v>
      </c>
      <c r="N412" s="140"/>
      <c r="O412" s="17">
        <v>39</v>
      </c>
      <c r="P412" s="18">
        <v>43</v>
      </c>
      <c r="Q412" s="19">
        <f>IF(F412&gt;H412,1,0)+IF(I412&gt;K412,1,0)+IF(L412&gt;N412,1,0)</f>
        <v>0</v>
      </c>
      <c r="R412" s="20">
        <f>IF(H412&gt;F412,1,0)+IF(K412&gt;I412,1,0)+IF(N412&gt;L412,1,0)</f>
        <v>2</v>
      </c>
      <c r="S412" s="19">
        <f>IF(Q412&gt;R412,1,0)</f>
        <v>0</v>
      </c>
      <c r="T412" s="20">
        <f>IF(R412&gt;Q412,1,0)</f>
        <v>1</v>
      </c>
    </row>
    <row r="413" spans="1:20" ht="15">
      <c r="A413" s="40"/>
      <c r="B413" s="40"/>
      <c r="C413" s="21" t="s">
        <v>44</v>
      </c>
      <c r="D413" s="141" t="s">
        <v>198</v>
      </c>
      <c r="E413" s="141" t="s">
        <v>211</v>
      </c>
      <c r="F413" s="138">
        <v>20</v>
      </c>
      <c r="G413" s="138" t="s">
        <v>37</v>
      </c>
      <c r="H413" s="140">
        <v>22</v>
      </c>
      <c r="I413" s="138">
        <v>21</v>
      </c>
      <c r="J413" s="138" t="s">
        <v>37</v>
      </c>
      <c r="K413" s="140">
        <v>19</v>
      </c>
      <c r="L413" s="138">
        <v>22</v>
      </c>
      <c r="M413" s="138" t="s">
        <v>37</v>
      </c>
      <c r="N413" s="140">
        <v>20</v>
      </c>
      <c r="O413" s="17">
        <v>63</v>
      </c>
      <c r="P413" s="18">
        <v>61</v>
      </c>
      <c r="Q413" s="19">
        <f>IF(F413&gt;H413,1,0)+IF(I413&gt;K413,1,0)+IF(L413&gt;N413,1,0)</f>
        <v>2</v>
      </c>
      <c r="R413" s="20">
        <f>IF(H413&gt;F413,1,0)+IF(K413&gt;I413,1,0)+IF(N413&gt;L413,1,0)</f>
        <v>1</v>
      </c>
      <c r="S413" s="19">
        <f>IF(Q413&gt;R413,1,0)</f>
        <v>1</v>
      </c>
      <c r="T413" s="20">
        <f>IF(R413&gt;Q413,1,0)</f>
        <v>0</v>
      </c>
    </row>
    <row r="414" spans="1:20" ht="15">
      <c r="A414" s="40"/>
      <c r="B414" s="40"/>
      <c r="C414" s="21" t="s">
        <v>45</v>
      </c>
      <c r="D414" s="141" t="s">
        <v>199</v>
      </c>
      <c r="E414" s="141" t="s">
        <v>212</v>
      </c>
      <c r="F414" s="138">
        <v>22</v>
      </c>
      <c r="G414" s="138" t="s">
        <v>37</v>
      </c>
      <c r="H414" s="140">
        <v>20</v>
      </c>
      <c r="I414" s="138">
        <v>21</v>
      </c>
      <c r="J414" s="138" t="s">
        <v>37</v>
      </c>
      <c r="K414" s="140">
        <v>12</v>
      </c>
      <c r="L414" s="138"/>
      <c r="M414" s="138" t="s">
        <v>37</v>
      </c>
      <c r="N414" s="140"/>
      <c r="O414" s="17">
        <v>43</v>
      </c>
      <c r="P414" s="18">
        <v>32</v>
      </c>
      <c r="Q414" s="19">
        <f>IF(F414&gt;H414,1,0)+IF(I414&gt;K414,1,0)+IF(L414&gt;N414,1,0)</f>
        <v>2</v>
      </c>
      <c r="R414" s="20">
        <f>IF(H414&gt;F414,1,0)+IF(K414&gt;I414,1,0)+IF(N414&gt;L414,1,0)</f>
        <v>0</v>
      </c>
      <c r="S414" s="19">
        <f>IF(Q414&gt;R414,1,0)</f>
        <v>1</v>
      </c>
      <c r="T414" s="20">
        <f>IF(R414&gt;Q414,1,0)</f>
        <v>0</v>
      </c>
    </row>
    <row r="415" spans="1:20" ht="15">
      <c r="A415" s="40"/>
      <c r="B415" s="40"/>
      <c r="C415" s="21" t="s">
        <v>46</v>
      </c>
      <c r="D415" s="141" t="s">
        <v>201</v>
      </c>
      <c r="E415" s="141" t="s">
        <v>213</v>
      </c>
      <c r="F415" s="138">
        <v>21</v>
      </c>
      <c r="G415" s="138" t="s">
        <v>37</v>
      </c>
      <c r="H415" s="140">
        <v>10</v>
      </c>
      <c r="I415" s="138">
        <v>17</v>
      </c>
      <c r="J415" s="138" t="s">
        <v>37</v>
      </c>
      <c r="K415" s="140">
        <v>21</v>
      </c>
      <c r="L415" s="138">
        <v>21</v>
      </c>
      <c r="M415" s="138" t="s">
        <v>37</v>
      </c>
      <c r="N415" s="140">
        <v>12</v>
      </c>
      <c r="O415" s="17">
        <v>59</v>
      </c>
      <c r="P415" s="18">
        <v>43</v>
      </c>
      <c r="Q415" s="19">
        <f>IF(F415&gt;H415,1,0)+IF(I415&gt;K415,1,0)+IF(L415&gt;N415,1,0)</f>
        <v>2</v>
      </c>
      <c r="R415" s="20">
        <f>IF(H415&gt;F415,1,0)+IF(K415&gt;I415,1,0)+IF(N415&gt;L415,1,0)</f>
        <v>1</v>
      </c>
      <c r="S415" s="19">
        <f>IF(Q415&gt;R415,1,0)</f>
        <v>1</v>
      </c>
      <c r="T415" s="20">
        <f>IF(R415&gt;Q415,1,0)</f>
        <v>0</v>
      </c>
    </row>
    <row r="416" spans="1:20" ht="15.75" thickBot="1">
      <c r="A416" s="40"/>
      <c r="B416" s="40"/>
      <c r="C416" s="35" t="s">
        <v>36</v>
      </c>
      <c r="D416" s="142" t="s">
        <v>172</v>
      </c>
      <c r="E416" s="142" t="s">
        <v>222</v>
      </c>
      <c r="F416" s="143">
        <v>21</v>
      </c>
      <c r="G416" s="143" t="s">
        <v>37</v>
      </c>
      <c r="H416" s="144">
        <v>12</v>
      </c>
      <c r="I416" s="143">
        <v>12</v>
      </c>
      <c r="J416" s="143" t="s">
        <v>37</v>
      </c>
      <c r="K416" s="144">
        <v>21</v>
      </c>
      <c r="L416" s="143">
        <v>15</v>
      </c>
      <c r="M416" s="143" t="s">
        <v>37</v>
      </c>
      <c r="N416" s="144">
        <v>21</v>
      </c>
      <c r="O416" s="22">
        <v>48</v>
      </c>
      <c r="P416" s="23">
        <v>54</v>
      </c>
      <c r="Q416" s="24">
        <f>IF(F416&gt;H416,1,0)+IF(I416&gt;K416,1,0)+IF(L416&gt;N416,1,0)</f>
        <v>1</v>
      </c>
      <c r="R416" s="25">
        <f>IF(H416&gt;F416,1,0)+IF(K416&gt;I416,1,0)+IF(N416&gt;L416,1,0)</f>
        <v>2</v>
      </c>
      <c r="S416" s="24">
        <f>IF(Q416&gt;R416,1,0)</f>
        <v>0</v>
      </c>
      <c r="T416" s="25">
        <f>IF(R416&gt;Q416,1,0)</f>
        <v>1</v>
      </c>
    </row>
    <row r="417" spans="1:20" ht="15.75" thickTop="1">
      <c r="A417" s="42"/>
      <c r="B417" s="42"/>
      <c r="C417" s="26" t="s">
        <v>38</v>
      </c>
      <c r="D417" s="257">
        <f>IF(S417+T417=0,0,IF(S417=T417,2,IF(S417&gt;T417,3,1)))</f>
        <v>3</v>
      </c>
      <c r="E417" s="257">
        <f>IF(S417+T417=0,0,IF(S417=T417,2,IF(T417&gt;S417,3,1)))</f>
        <v>1</v>
      </c>
      <c r="F417" s="258"/>
      <c r="G417" s="259"/>
      <c r="H417" s="259"/>
      <c r="I417" s="259"/>
      <c r="J417" s="259"/>
      <c r="K417" s="259"/>
      <c r="L417" s="259"/>
      <c r="M417" s="259"/>
      <c r="N417" s="260"/>
      <c r="O417" s="261">
        <f t="shared" ref="O417" si="39">SUM(O412:O416)</f>
        <v>252</v>
      </c>
      <c r="P417" s="262">
        <v>233</v>
      </c>
      <c r="Q417" s="262">
        <v>7</v>
      </c>
      <c r="R417" s="262">
        <v>6</v>
      </c>
      <c r="S417" s="262">
        <v>3</v>
      </c>
      <c r="T417" s="262">
        <v>2</v>
      </c>
    </row>
    <row r="418" spans="1:20" ht="15">
      <c r="A418" s="43"/>
      <c r="B418" s="43"/>
      <c r="C418" s="34" t="s">
        <v>47</v>
      </c>
      <c r="D418" s="497" t="str">
        <f>IF(D417+E417=0,0,IF(D417=E417,E410,IF(D417&gt;E417,D411,E411)))</f>
        <v>Sokol Křemže</v>
      </c>
      <c r="E418" s="498"/>
      <c r="F418" s="149"/>
      <c r="G418" s="149"/>
      <c r="H418" s="149"/>
      <c r="I418" s="149"/>
      <c r="J418" s="149"/>
      <c r="K418" s="149"/>
      <c r="L418" s="149"/>
      <c r="M418" s="149"/>
      <c r="N418" s="149"/>
      <c r="O418" s="31"/>
      <c r="P418" s="32"/>
      <c r="Q418" s="32"/>
      <c r="R418" s="32"/>
      <c r="S418" s="32"/>
      <c r="T418" s="32"/>
    </row>
    <row r="419" spans="1:20">
      <c r="A419" s="44"/>
      <c r="B419" s="44"/>
      <c r="D419" s="150"/>
      <c r="E419" s="150"/>
      <c r="F419" s="150"/>
      <c r="G419" s="150"/>
      <c r="H419" s="150"/>
      <c r="I419" s="150"/>
      <c r="J419" s="150"/>
      <c r="K419" s="150"/>
      <c r="L419" s="150"/>
      <c r="M419" s="150"/>
      <c r="N419" s="150"/>
    </row>
    <row r="420" spans="1:20" ht="15">
      <c r="A420" s="506" t="s">
        <v>8</v>
      </c>
      <c r="B420" s="506"/>
      <c r="C420" s="45" t="str">
        <f>Systém!$P$17</f>
        <v>Český Krumlov 23.2.2019</v>
      </c>
      <c r="D420" s="152"/>
      <c r="E420" s="150"/>
      <c r="F420" s="150"/>
      <c r="G420" s="150"/>
      <c r="H420" s="150"/>
      <c r="I420" s="150"/>
      <c r="J420" s="150"/>
      <c r="K420" s="150"/>
      <c r="L420" s="150"/>
      <c r="M420" s="150"/>
      <c r="N420" s="150"/>
    </row>
    <row r="421" spans="1:20" ht="15">
      <c r="A421" s="40"/>
      <c r="B421" s="40"/>
      <c r="C421" s="36" t="s">
        <v>29</v>
      </c>
      <c r="D421" s="151" t="str">
        <f>Systém!$Q$19</f>
        <v>určí Český Krumlov</v>
      </c>
      <c r="E421" s="150"/>
      <c r="F421" s="150"/>
      <c r="G421" s="150"/>
      <c r="H421" s="150"/>
      <c r="I421" s="150"/>
      <c r="J421" s="150"/>
      <c r="K421" s="150"/>
      <c r="L421" s="150"/>
      <c r="M421" s="150"/>
      <c r="N421" s="150"/>
    </row>
    <row r="422" spans="1:20" ht="15">
      <c r="A422" s="41"/>
      <c r="B422" s="41"/>
      <c r="C422" s="13"/>
      <c r="D422" s="130"/>
      <c r="E422" s="131" t="s">
        <v>48</v>
      </c>
      <c r="F422" s="499" t="s">
        <v>31</v>
      </c>
      <c r="G422" s="500"/>
      <c r="H422" s="500"/>
      <c r="I422" s="500"/>
      <c r="J422" s="500"/>
      <c r="K422" s="500"/>
      <c r="L422" s="500"/>
      <c r="M422" s="500"/>
      <c r="N422" s="501"/>
      <c r="O422" s="502" t="s">
        <v>32</v>
      </c>
      <c r="P422" s="503"/>
      <c r="Q422" s="502" t="s">
        <v>33</v>
      </c>
      <c r="R422" s="503"/>
      <c r="S422" s="502" t="s">
        <v>34</v>
      </c>
      <c r="T422" s="503"/>
    </row>
    <row r="423" spans="1:20" ht="15.75" thickBot="1">
      <c r="A423" s="40">
        <v>2</v>
      </c>
      <c r="B423" s="40">
        <v>10</v>
      </c>
      <c r="C423" s="14" t="s">
        <v>35</v>
      </c>
      <c r="D423" s="132" t="str">
        <f>VLOOKUP(A423,Systém!$P$5:$Q$14,2,FALSE)</f>
        <v>SKB Český Krumlov "C"</v>
      </c>
      <c r="E423" s="132" t="str">
        <f>VLOOKUP(B423,Systém!$P$5:$Q$14,2,FALSE)</f>
        <v>SKB Český Krumlov "B"</v>
      </c>
      <c r="F423" s="133">
        <v>1</v>
      </c>
      <c r="G423" s="134"/>
      <c r="H423" s="134"/>
      <c r="I423" s="134">
        <v>2</v>
      </c>
      <c r="J423" s="134"/>
      <c r="K423" s="134"/>
      <c r="L423" s="134">
        <v>3</v>
      </c>
      <c r="M423" s="135"/>
      <c r="N423" s="136"/>
      <c r="O423" s="504"/>
      <c r="P423" s="505"/>
      <c r="Q423" s="504"/>
      <c r="R423" s="505"/>
      <c r="S423" s="504"/>
      <c r="T423" s="505"/>
    </row>
    <row r="424" spans="1:20" ht="15.75" thickTop="1">
      <c r="A424" s="40"/>
      <c r="B424" s="40"/>
      <c r="C424" s="16" t="s">
        <v>43</v>
      </c>
      <c r="D424" s="137" t="s">
        <v>142</v>
      </c>
      <c r="E424" s="137" t="s">
        <v>137</v>
      </c>
      <c r="F424" s="138">
        <v>9</v>
      </c>
      <c r="G424" s="139" t="s">
        <v>37</v>
      </c>
      <c r="H424" s="140">
        <v>21</v>
      </c>
      <c r="I424" s="138">
        <v>9</v>
      </c>
      <c r="J424" s="139" t="s">
        <v>37</v>
      </c>
      <c r="K424" s="140">
        <v>21</v>
      </c>
      <c r="L424" s="138"/>
      <c r="M424" s="139" t="s">
        <v>37</v>
      </c>
      <c r="N424" s="140"/>
      <c r="O424" s="17">
        <v>18</v>
      </c>
      <c r="P424" s="18">
        <v>42</v>
      </c>
      <c r="Q424" s="19">
        <f>IF(F424&gt;H424,1,0)+IF(I424&gt;K424,1,0)+IF(L424&gt;N424,1,0)</f>
        <v>0</v>
      </c>
      <c r="R424" s="20">
        <f>IF(H424&gt;F424,1,0)+IF(K424&gt;I424,1,0)+IF(N424&gt;L424,1,0)</f>
        <v>2</v>
      </c>
      <c r="S424" s="19">
        <f>IF(Q424&gt;R424,1,0)</f>
        <v>0</v>
      </c>
      <c r="T424" s="20">
        <f>IF(R424&gt;Q424,1,0)</f>
        <v>1</v>
      </c>
    </row>
    <row r="425" spans="1:20" ht="15">
      <c r="A425" s="40"/>
      <c r="B425" s="40"/>
      <c r="C425" s="21" t="s">
        <v>44</v>
      </c>
      <c r="D425" s="141" t="s">
        <v>204</v>
      </c>
      <c r="E425" s="141" t="s">
        <v>138</v>
      </c>
      <c r="F425" s="138">
        <v>21</v>
      </c>
      <c r="G425" s="138" t="s">
        <v>37</v>
      </c>
      <c r="H425" s="140">
        <v>8</v>
      </c>
      <c r="I425" s="138">
        <v>21</v>
      </c>
      <c r="J425" s="138" t="s">
        <v>37</v>
      </c>
      <c r="K425" s="140">
        <v>10</v>
      </c>
      <c r="L425" s="138"/>
      <c r="M425" s="138" t="s">
        <v>37</v>
      </c>
      <c r="N425" s="140"/>
      <c r="O425" s="17">
        <v>42</v>
      </c>
      <c r="P425" s="18">
        <v>18</v>
      </c>
      <c r="Q425" s="19">
        <f>IF(F425&gt;H425,1,0)+IF(I425&gt;K425,1,0)+IF(L425&gt;N425,1,0)</f>
        <v>2</v>
      </c>
      <c r="R425" s="20">
        <f>IF(H425&gt;F425,1,0)+IF(K425&gt;I425,1,0)+IF(N425&gt;L425,1,0)</f>
        <v>0</v>
      </c>
      <c r="S425" s="19">
        <f>IF(Q425&gt;R425,1,0)</f>
        <v>1</v>
      </c>
      <c r="T425" s="20">
        <f>IF(R425&gt;Q425,1,0)</f>
        <v>0</v>
      </c>
    </row>
    <row r="426" spans="1:20" ht="15">
      <c r="A426" s="40"/>
      <c r="B426" s="40"/>
      <c r="C426" s="21" t="s">
        <v>45</v>
      </c>
      <c r="D426" s="141" t="s">
        <v>144</v>
      </c>
      <c r="E426" s="137" t="s">
        <v>208</v>
      </c>
      <c r="F426" s="138">
        <v>18</v>
      </c>
      <c r="G426" s="138" t="s">
        <v>37</v>
      </c>
      <c r="H426" s="140">
        <v>21</v>
      </c>
      <c r="I426" s="138">
        <v>18</v>
      </c>
      <c r="J426" s="138" t="s">
        <v>37</v>
      </c>
      <c r="K426" s="140">
        <v>21</v>
      </c>
      <c r="L426" s="138"/>
      <c r="M426" s="138" t="s">
        <v>37</v>
      </c>
      <c r="N426" s="140"/>
      <c r="O426" s="17">
        <v>36</v>
      </c>
      <c r="P426" s="18">
        <v>42</v>
      </c>
      <c r="Q426" s="19">
        <f>IF(F426&gt;H426,1,0)+IF(I426&gt;K426,1,0)+IF(L426&gt;N426,1,0)</f>
        <v>0</v>
      </c>
      <c r="R426" s="20">
        <f>IF(H426&gt;F426,1,0)+IF(K426&gt;I426,1,0)+IF(N426&gt;L426,1,0)</f>
        <v>2</v>
      </c>
      <c r="S426" s="19">
        <f>IF(Q426&gt;R426,1,0)</f>
        <v>0</v>
      </c>
      <c r="T426" s="20">
        <f>IF(R426&gt;Q426,1,0)</f>
        <v>1</v>
      </c>
    </row>
    <row r="427" spans="1:20" ht="15">
      <c r="A427" s="40"/>
      <c r="B427" s="40"/>
      <c r="C427" s="21" t="s">
        <v>46</v>
      </c>
      <c r="D427" s="141" t="s">
        <v>143</v>
      </c>
      <c r="E427" s="141" t="s">
        <v>140</v>
      </c>
      <c r="F427" s="138">
        <v>21</v>
      </c>
      <c r="G427" s="138" t="s">
        <v>37</v>
      </c>
      <c r="H427" s="140">
        <v>6</v>
      </c>
      <c r="I427" s="138">
        <v>21</v>
      </c>
      <c r="J427" s="138" t="s">
        <v>37</v>
      </c>
      <c r="K427" s="140">
        <v>14</v>
      </c>
      <c r="L427" s="138"/>
      <c r="M427" s="138" t="s">
        <v>37</v>
      </c>
      <c r="N427" s="140"/>
      <c r="O427" s="17">
        <v>42</v>
      </c>
      <c r="P427" s="18">
        <v>20</v>
      </c>
      <c r="Q427" s="19">
        <f>IF(F427&gt;H427,1,0)+IF(I427&gt;K427,1,0)+IF(L427&gt;N427,1,0)</f>
        <v>2</v>
      </c>
      <c r="R427" s="20">
        <f>IF(H427&gt;F427,1,0)+IF(K427&gt;I427,1,0)+IF(N427&gt;L427,1,0)</f>
        <v>0</v>
      </c>
      <c r="S427" s="19">
        <f>IF(Q427&gt;R427,1,0)</f>
        <v>1</v>
      </c>
      <c r="T427" s="20">
        <f>IF(R427&gt;Q427,1,0)</f>
        <v>0</v>
      </c>
    </row>
    <row r="428" spans="1:20" ht="15.75" thickBot="1">
      <c r="A428" s="40"/>
      <c r="B428" s="40"/>
      <c r="C428" s="35" t="s">
        <v>36</v>
      </c>
      <c r="D428" s="142" t="s">
        <v>214</v>
      </c>
      <c r="E428" s="142" t="s">
        <v>177</v>
      </c>
      <c r="F428" s="143">
        <v>21</v>
      </c>
      <c r="G428" s="143" t="s">
        <v>37</v>
      </c>
      <c r="H428" s="144">
        <v>11</v>
      </c>
      <c r="I428" s="143">
        <v>21</v>
      </c>
      <c r="J428" s="143" t="s">
        <v>37</v>
      </c>
      <c r="K428" s="144">
        <v>11</v>
      </c>
      <c r="L428" s="143"/>
      <c r="M428" s="143" t="s">
        <v>37</v>
      </c>
      <c r="N428" s="144"/>
      <c r="O428" s="22">
        <v>42</v>
      </c>
      <c r="P428" s="23">
        <v>22</v>
      </c>
      <c r="Q428" s="24">
        <f>IF(F428&gt;H428,1,0)+IF(I428&gt;K428,1,0)+IF(L428&gt;N428,1,0)</f>
        <v>2</v>
      </c>
      <c r="R428" s="25">
        <f>IF(H428&gt;F428,1,0)+IF(K428&gt;I428,1,0)+IF(N428&gt;L428,1,0)</f>
        <v>0</v>
      </c>
      <c r="S428" s="24">
        <f>IF(Q428&gt;R428,1,0)</f>
        <v>1</v>
      </c>
      <c r="T428" s="25">
        <f>IF(R428&gt;Q428,1,0)</f>
        <v>0</v>
      </c>
    </row>
    <row r="429" spans="1:20" ht="15.75" thickTop="1">
      <c r="A429" s="42"/>
      <c r="B429" s="42"/>
      <c r="C429" s="26" t="s">
        <v>38</v>
      </c>
      <c r="D429" s="257">
        <f>IF(S429+T429=0,0,IF(S429=T429,2,IF(S429&gt;T429,3,1)))</f>
        <v>3</v>
      </c>
      <c r="E429" s="257">
        <f>IF(S429+T429=0,0,IF(S429=T429,2,IF(T429&gt;S429,3,1)))</f>
        <v>1</v>
      </c>
      <c r="F429" s="258"/>
      <c r="G429" s="259"/>
      <c r="H429" s="259"/>
      <c r="I429" s="259"/>
      <c r="J429" s="259"/>
      <c r="K429" s="259"/>
      <c r="L429" s="259"/>
      <c r="M429" s="259"/>
      <c r="N429" s="260"/>
      <c r="O429" s="261">
        <f t="shared" ref="O429" si="40">SUM(O424:O428)</f>
        <v>180</v>
      </c>
      <c r="P429" s="262">
        <v>144</v>
      </c>
      <c r="Q429" s="262">
        <v>6</v>
      </c>
      <c r="R429" s="262">
        <v>4</v>
      </c>
      <c r="S429" s="262">
        <v>3</v>
      </c>
      <c r="T429" s="262">
        <v>2</v>
      </c>
    </row>
    <row r="430" spans="1:20" ht="15">
      <c r="A430" s="43"/>
      <c r="B430" s="43"/>
      <c r="C430" s="34" t="s">
        <v>47</v>
      </c>
      <c r="D430" s="497" t="str">
        <f>IF(D429+E429=0,0,IF(D429=E429,E422,IF(D429&gt;E429,D423,E423)))</f>
        <v>SKB Český Krumlov "C"</v>
      </c>
      <c r="E430" s="498"/>
      <c r="F430" s="149"/>
      <c r="G430" s="149"/>
      <c r="H430" s="149"/>
      <c r="I430" s="149"/>
      <c r="J430" s="149"/>
      <c r="K430" s="149"/>
      <c r="L430" s="149"/>
      <c r="M430" s="149"/>
      <c r="N430" s="149"/>
      <c r="O430" s="31"/>
      <c r="P430" s="32"/>
      <c r="Q430" s="32"/>
      <c r="R430" s="32"/>
      <c r="S430" s="32"/>
      <c r="T430" s="32"/>
    </row>
    <row r="431" spans="1:20" ht="15">
      <c r="A431" s="43"/>
      <c r="B431" s="43"/>
      <c r="C431" s="30"/>
      <c r="D431" s="149"/>
      <c r="E431" s="149"/>
      <c r="F431" s="149"/>
      <c r="G431" s="149"/>
      <c r="H431" s="149"/>
      <c r="I431" s="149"/>
      <c r="J431" s="149"/>
      <c r="K431" s="149"/>
      <c r="L431" s="149"/>
      <c r="M431" s="149"/>
      <c r="N431" s="149"/>
      <c r="O431" s="31"/>
      <c r="P431" s="32"/>
      <c r="Q431" s="32"/>
      <c r="R431" s="32"/>
      <c r="S431" s="32"/>
      <c r="T431" s="32"/>
    </row>
    <row r="432" spans="1:20" ht="15">
      <c r="A432" s="41"/>
      <c r="B432" s="41"/>
      <c r="C432" s="13"/>
      <c r="D432" s="130"/>
      <c r="E432" s="131" t="s">
        <v>48</v>
      </c>
      <c r="F432" s="499" t="s">
        <v>31</v>
      </c>
      <c r="G432" s="500"/>
      <c r="H432" s="500"/>
      <c r="I432" s="500"/>
      <c r="J432" s="500"/>
      <c r="K432" s="500"/>
      <c r="L432" s="500"/>
      <c r="M432" s="500"/>
      <c r="N432" s="501"/>
      <c r="O432" s="502" t="s">
        <v>32</v>
      </c>
      <c r="P432" s="503"/>
      <c r="Q432" s="502" t="s">
        <v>33</v>
      </c>
      <c r="R432" s="503"/>
      <c r="S432" s="502" t="s">
        <v>34</v>
      </c>
      <c r="T432" s="503"/>
    </row>
    <row r="433" spans="1:20" ht="15.75" thickBot="1">
      <c r="A433" s="40">
        <v>3</v>
      </c>
      <c r="B433" s="40">
        <v>1</v>
      </c>
      <c r="C433" s="14" t="s">
        <v>35</v>
      </c>
      <c r="D433" s="132" t="str">
        <f>VLOOKUP(A433,Systém!$P$5:$Q$14,2,FALSE)</f>
        <v>Sokol České Budějovice "A"</v>
      </c>
      <c r="E433" s="132" t="str">
        <f>VLOOKUP(B433,Systém!$P$5:$Q$14,2,FALSE)</f>
        <v>SKB Český Krumlov "A"</v>
      </c>
      <c r="F433" s="133">
        <v>1</v>
      </c>
      <c r="G433" s="134"/>
      <c r="H433" s="134"/>
      <c r="I433" s="134">
        <v>2</v>
      </c>
      <c r="J433" s="134"/>
      <c r="K433" s="134"/>
      <c r="L433" s="134">
        <v>3</v>
      </c>
      <c r="M433" s="135"/>
      <c r="N433" s="136"/>
      <c r="O433" s="504"/>
      <c r="P433" s="505"/>
      <c r="Q433" s="504"/>
      <c r="R433" s="505"/>
      <c r="S433" s="504"/>
      <c r="T433" s="505"/>
    </row>
    <row r="434" spans="1:20" ht="15.75" thickTop="1">
      <c r="A434" s="40"/>
      <c r="B434" s="40"/>
      <c r="C434" s="16" t="s">
        <v>43</v>
      </c>
      <c r="D434" s="137" t="s">
        <v>223</v>
      </c>
      <c r="E434" s="137" t="s">
        <v>132</v>
      </c>
      <c r="F434" s="138">
        <v>21</v>
      </c>
      <c r="G434" s="139" t="s">
        <v>37</v>
      </c>
      <c r="H434" s="140">
        <v>9</v>
      </c>
      <c r="I434" s="138">
        <v>21</v>
      </c>
      <c r="J434" s="139" t="s">
        <v>37</v>
      </c>
      <c r="K434" s="140">
        <v>16</v>
      </c>
      <c r="L434" s="138"/>
      <c r="M434" s="139" t="s">
        <v>37</v>
      </c>
      <c r="N434" s="140"/>
      <c r="O434" s="17">
        <v>42</v>
      </c>
      <c r="P434" s="18">
        <v>25</v>
      </c>
      <c r="Q434" s="19">
        <f>IF(F434&gt;H434,1,0)+IF(I434&gt;K434,1,0)+IF(L434&gt;N434,1,0)</f>
        <v>2</v>
      </c>
      <c r="R434" s="20">
        <f>IF(H434&gt;F434,1,0)+IF(K434&gt;I434,1,0)+IF(N434&gt;L434,1,0)</f>
        <v>0</v>
      </c>
      <c r="S434" s="19">
        <f>IF(Q434&gt;R434,1,0)</f>
        <v>1</v>
      </c>
      <c r="T434" s="20">
        <f>IF(R434&gt;Q434,1,0)</f>
        <v>0</v>
      </c>
    </row>
    <row r="435" spans="1:20" ht="15">
      <c r="A435" s="40"/>
      <c r="B435" s="40"/>
      <c r="C435" s="21" t="s">
        <v>44</v>
      </c>
      <c r="D435" s="141" t="s">
        <v>155</v>
      </c>
      <c r="E435" s="141" t="s">
        <v>133</v>
      </c>
      <c r="F435" s="138">
        <v>21</v>
      </c>
      <c r="G435" s="138" t="s">
        <v>37</v>
      </c>
      <c r="H435" s="140">
        <v>10</v>
      </c>
      <c r="I435" s="138">
        <v>21</v>
      </c>
      <c r="J435" s="138" t="s">
        <v>37</v>
      </c>
      <c r="K435" s="140">
        <v>9</v>
      </c>
      <c r="L435" s="138"/>
      <c r="M435" s="138" t="s">
        <v>37</v>
      </c>
      <c r="N435" s="140"/>
      <c r="O435" s="17">
        <v>42</v>
      </c>
      <c r="P435" s="18">
        <v>19</v>
      </c>
      <c r="Q435" s="19">
        <f>IF(F435&gt;H435,1,0)+IF(I435&gt;K435,1,0)+IF(L435&gt;N435,1,0)</f>
        <v>2</v>
      </c>
      <c r="R435" s="20">
        <f>IF(H435&gt;F435,1,0)+IF(K435&gt;I435,1,0)+IF(N435&gt;L435,1,0)</f>
        <v>0</v>
      </c>
      <c r="S435" s="19">
        <f>IF(Q435&gt;R435,1,0)</f>
        <v>1</v>
      </c>
      <c r="T435" s="20">
        <f>IF(R435&gt;Q435,1,0)</f>
        <v>0</v>
      </c>
    </row>
    <row r="436" spans="1:20" ht="15">
      <c r="A436" s="40"/>
      <c r="B436" s="40"/>
      <c r="C436" s="21" t="s">
        <v>45</v>
      </c>
      <c r="D436" s="141" t="s">
        <v>154</v>
      </c>
      <c r="E436" s="137" t="s">
        <v>205</v>
      </c>
      <c r="F436" s="138">
        <v>21</v>
      </c>
      <c r="G436" s="138" t="s">
        <v>37</v>
      </c>
      <c r="H436" s="140">
        <v>14</v>
      </c>
      <c r="I436" s="138">
        <v>21</v>
      </c>
      <c r="J436" s="138" t="s">
        <v>37</v>
      </c>
      <c r="K436" s="140">
        <v>14</v>
      </c>
      <c r="L436" s="138"/>
      <c r="M436" s="138" t="s">
        <v>37</v>
      </c>
      <c r="N436" s="140"/>
      <c r="O436" s="17">
        <v>42</v>
      </c>
      <c r="P436" s="18">
        <v>28</v>
      </c>
      <c r="Q436" s="19">
        <f>IF(F436&gt;H436,1,0)+IF(I436&gt;K436,1,0)+IF(L436&gt;N436,1,0)</f>
        <v>2</v>
      </c>
      <c r="R436" s="20">
        <f>IF(H436&gt;F436,1,0)+IF(K436&gt;I436,1,0)+IF(N436&gt;L436,1,0)</f>
        <v>0</v>
      </c>
      <c r="S436" s="19">
        <f>IF(Q436&gt;R436,1,0)</f>
        <v>1</v>
      </c>
      <c r="T436" s="20">
        <f>IF(R436&gt;Q436,1,0)</f>
        <v>0</v>
      </c>
    </row>
    <row r="437" spans="1:20" ht="15">
      <c r="A437" s="40"/>
      <c r="B437" s="40"/>
      <c r="C437" s="21" t="s">
        <v>46</v>
      </c>
      <c r="D437" s="141" t="s">
        <v>186</v>
      </c>
      <c r="E437" s="141" t="s">
        <v>135</v>
      </c>
      <c r="F437" s="138">
        <v>21</v>
      </c>
      <c r="G437" s="138" t="s">
        <v>37</v>
      </c>
      <c r="H437" s="140">
        <v>8</v>
      </c>
      <c r="I437" s="138">
        <v>21</v>
      </c>
      <c r="J437" s="138" t="s">
        <v>37</v>
      </c>
      <c r="K437" s="140">
        <v>7</v>
      </c>
      <c r="L437" s="138"/>
      <c r="M437" s="138" t="s">
        <v>37</v>
      </c>
      <c r="N437" s="140"/>
      <c r="O437" s="17">
        <v>42</v>
      </c>
      <c r="P437" s="18">
        <v>15</v>
      </c>
      <c r="Q437" s="19">
        <f>IF(F437&gt;H437,1,0)+IF(I437&gt;K437,1,0)+IF(L437&gt;N437,1,0)</f>
        <v>2</v>
      </c>
      <c r="R437" s="20">
        <f>IF(H437&gt;F437,1,0)+IF(K437&gt;I437,1,0)+IF(N437&gt;L437,1,0)</f>
        <v>0</v>
      </c>
      <c r="S437" s="19">
        <f>IF(Q437&gt;R437,1,0)</f>
        <v>1</v>
      </c>
      <c r="T437" s="20">
        <f>IF(R437&gt;Q437,1,0)</f>
        <v>0</v>
      </c>
    </row>
    <row r="438" spans="1:20" ht="15.75" thickBot="1">
      <c r="A438" s="40"/>
      <c r="B438" s="40"/>
      <c r="C438" s="35" t="s">
        <v>36</v>
      </c>
      <c r="D438" s="142" t="s">
        <v>224</v>
      </c>
      <c r="E438" s="142" t="s">
        <v>206</v>
      </c>
      <c r="F438" s="143">
        <v>21</v>
      </c>
      <c r="G438" s="143" t="s">
        <v>37</v>
      </c>
      <c r="H438" s="144">
        <v>11</v>
      </c>
      <c r="I438" s="143">
        <v>21</v>
      </c>
      <c r="J438" s="143" t="s">
        <v>37</v>
      </c>
      <c r="K438" s="144">
        <v>4</v>
      </c>
      <c r="L438" s="143"/>
      <c r="M438" s="143" t="s">
        <v>37</v>
      </c>
      <c r="N438" s="144"/>
      <c r="O438" s="22">
        <v>42</v>
      </c>
      <c r="P438" s="23">
        <v>15</v>
      </c>
      <c r="Q438" s="24">
        <f>IF(F438&gt;H438,1,0)+IF(I438&gt;K438,1,0)+IF(L438&gt;N438,1,0)</f>
        <v>2</v>
      </c>
      <c r="R438" s="25">
        <f>IF(H438&gt;F438,1,0)+IF(K438&gt;I438,1,0)+IF(N438&gt;L438,1,0)</f>
        <v>0</v>
      </c>
      <c r="S438" s="24">
        <f>IF(Q438&gt;R438,1,0)</f>
        <v>1</v>
      </c>
      <c r="T438" s="25">
        <f>IF(R438&gt;Q438,1,0)</f>
        <v>0</v>
      </c>
    </row>
    <row r="439" spans="1:20" ht="15.75" thickTop="1">
      <c r="A439" s="42"/>
      <c r="B439" s="42"/>
      <c r="C439" s="26" t="s">
        <v>38</v>
      </c>
      <c r="D439" s="257">
        <f>IF(S439+T439=0,0,IF(S439=T439,2,IF(S439&gt;T439,3,1)))</f>
        <v>3</v>
      </c>
      <c r="E439" s="257">
        <f>IF(S439+T439=0,0,IF(S439=T439,2,IF(T439&gt;S439,3,1)))</f>
        <v>1</v>
      </c>
      <c r="F439" s="258"/>
      <c r="G439" s="259"/>
      <c r="H439" s="259"/>
      <c r="I439" s="259"/>
      <c r="J439" s="259"/>
      <c r="K439" s="259"/>
      <c r="L439" s="259"/>
      <c r="M439" s="259"/>
      <c r="N439" s="260"/>
      <c r="O439" s="261">
        <f t="shared" ref="O439" si="41">SUM(O434:O438)</f>
        <v>210</v>
      </c>
      <c r="P439" s="262">
        <v>102</v>
      </c>
      <c r="Q439" s="262">
        <v>10</v>
      </c>
      <c r="R439" s="262">
        <v>0</v>
      </c>
      <c r="S439" s="262">
        <v>5</v>
      </c>
      <c r="T439" s="262">
        <v>0</v>
      </c>
    </row>
    <row r="440" spans="1:20" ht="15">
      <c r="A440" s="43"/>
      <c r="B440" s="43"/>
      <c r="C440" s="34" t="s">
        <v>47</v>
      </c>
      <c r="D440" s="497" t="str">
        <f>IF(D439+E439=0,0,IF(D439=E439,E432,IF(D439&gt;E439,D433,E433)))</f>
        <v>Sokol České Budějovice "A"</v>
      </c>
      <c r="E440" s="498"/>
      <c r="F440" s="149"/>
      <c r="G440" s="149"/>
      <c r="H440" s="149"/>
      <c r="I440" s="149"/>
      <c r="J440" s="149"/>
      <c r="K440" s="149"/>
      <c r="L440" s="149"/>
      <c r="M440" s="149"/>
      <c r="N440" s="149"/>
      <c r="O440" s="31"/>
      <c r="P440" s="32"/>
      <c r="Q440" s="32"/>
      <c r="R440" s="32"/>
      <c r="S440" s="32"/>
      <c r="T440" s="32"/>
    </row>
    <row r="441" spans="1:20">
      <c r="A441" s="44"/>
      <c r="B441" s="44"/>
      <c r="D441" s="150"/>
      <c r="E441" s="150"/>
      <c r="F441" s="150"/>
      <c r="G441" s="150"/>
      <c r="H441" s="150"/>
      <c r="I441" s="150"/>
      <c r="J441" s="150"/>
      <c r="K441" s="150"/>
      <c r="L441" s="150"/>
      <c r="M441" s="150"/>
      <c r="N441" s="150"/>
    </row>
    <row r="442" spans="1:20" ht="15" hidden="1">
      <c r="A442" s="41"/>
      <c r="B442" s="41"/>
      <c r="C442" s="13"/>
      <c r="D442" s="130"/>
      <c r="E442" s="131" t="s">
        <v>48</v>
      </c>
      <c r="F442" s="499" t="s">
        <v>31</v>
      </c>
      <c r="G442" s="500"/>
      <c r="H442" s="500"/>
      <c r="I442" s="500"/>
      <c r="J442" s="500"/>
      <c r="K442" s="500"/>
      <c r="L442" s="500"/>
      <c r="M442" s="500"/>
      <c r="N442" s="501"/>
      <c r="O442" s="502" t="s">
        <v>32</v>
      </c>
      <c r="P442" s="503"/>
      <c r="Q442" s="502" t="s">
        <v>33</v>
      </c>
      <c r="R442" s="503"/>
      <c r="S442" s="502" t="s">
        <v>34</v>
      </c>
      <c r="T442" s="503"/>
    </row>
    <row r="443" spans="1:20" ht="15.75" hidden="1" thickBot="1">
      <c r="A443" s="40">
        <v>4</v>
      </c>
      <c r="B443" s="40">
        <v>9</v>
      </c>
      <c r="C443" s="14" t="s">
        <v>35</v>
      </c>
      <c r="D443" s="132" t="str">
        <f>VLOOKUP(A443,Systém!$P$5:$Q$14,2,FALSE)</f>
        <v>SK Badminton Tábor - družstvo odstoupilo</v>
      </c>
      <c r="E443" s="132" t="str">
        <f>VLOOKUP(B443,Systém!$P$5:$Q$14,2,FALSE)</f>
        <v>SKB Český Krumlov "D"</v>
      </c>
      <c r="F443" s="133">
        <v>1</v>
      </c>
      <c r="G443" s="134"/>
      <c r="H443" s="134"/>
      <c r="I443" s="134">
        <v>2</v>
      </c>
      <c r="J443" s="134"/>
      <c r="K443" s="134"/>
      <c r="L443" s="134">
        <v>3</v>
      </c>
      <c r="M443" s="135"/>
      <c r="N443" s="136"/>
      <c r="O443" s="504"/>
      <c r="P443" s="505"/>
      <c r="Q443" s="504"/>
      <c r="R443" s="505"/>
      <c r="S443" s="504"/>
      <c r="T443" s="505"/>
    </row>
    <row r="444" spans="1:20" ht="15.75" hidden="1" thickTop="1">
      <c r="A444" s="40"/>
      <c r="B444" s="40"/>
      <c r="C444" s="16" t="s">
        <v>43</v>
      </c>
      <c r="D444" s="137"/>
      <c r="E444" s="137"/>
      <c r="F444" s="138"/>
      <c r="G444" s="139" t="s">
        <v>37</v>
      </c>
      <c r="H444" s="140"/>
      <c r="I444" s="138"/>
      <c r="J444" s="139" t="s">
        <v>37</v>
      </c>
      <c r="K444" s="140"/>
      <c r="L444" s="138"/>
      <c r="M444" s="139" t="s">
        <v>37</v>
      </c>
      <c r="N444" s="140"/>
      <c r="O444" s="17">
        <f>F444+I444+L444</f>
        <v>0</v>
      </c>
      <c r="P444" s="18">
        <f>H444+K444+N444</f>
        <v>0</v>
      </c>
      <c r="Q444" s="19">
        <f>IF(F444&gt;H444,1,0)+IF(I444&gt;K444,1,0)+IF(L444&gt;N444,1,0)</f>
        <v>0</v>
      </c>
      <c r="R444" s="20">
        <f>IF(H444&gt;F444,1,0)+IF(K444&gt;I444,1,0)+IF(N444&gt;L444,1,0)</f>
        <v>0</v>
      </c>
      <c r="S444" s="19">
        <f>IF(Q444&gt;R444,1,0)</f>
        <v>0</v>
      </c>
      <c r="T444" s="20">
        <f>IF(R444&gt;Q444,1,0)</f>
        <v>0</v>
      </c>
    </row>
    <row r="445" spans="1:20" ht="15" hidden="1">
      <c r="A445" s="40"/>
      <c r="B445" s="40"/>
      <c r="C445" s="21" t="s">
        <v>44</v>
      </c>
      <c r="D445" s="141"/>
      <c r="E445" s="141"/>
      <c r="F445" s="138"/>
      <c r="G445" s="138" t="s">
        <v>37</v>
      </c>
      <c r="H445" s="140"/>
      <c r="I445" s="138"/>
      <c r="J445" s="138" t="s">
        <v>37</v>
      </c>
      <c r="K445" s="140"/>
      <c r="L445" s="138"/>
      <c r="M445" s="138" t="s">
        <v>37</v>
      </c>
      <c r="N445" s="140"/>
      <c r="O445" s="17">
        <f>F445+I445+L445</f>
        <v>0</v>
      </c>
      <c r="P445" s="18">
        <f>H445+K445+N445</f>
        <v>0</v>
      </c>
      <c r="Q445" s="19">
        <f>IF(F445&gt;H445,1,0)+IF(I445&gt;K445,1,0)+IF(L445&gt;N445,1,0)</f>
        <v>0</v>
      </c>
      <c r="R445" s="20">
        <f>IF(H445&gt;F445,1,0)+IF(K445&gt;I445,1,0)+IF(N445&gt;L445,1,0)</f>
        <v>0</v>
      </c>
      <c r="S445" s="19">
        <f>IF(Q445&gt;R445,1,0)</f>
        <v>0</v>
      </c>
      <c r="T445" s="20">
        <f>IF(R445&gt;Q445,1,0)</f>
        <v>0</v>
      </c>
    </row>
    <row r="446" spans="1:20" ht="15" hidden="1">
      <c r="A446" s="40"/>
      <c r="B446" s="40"/>
      <c r="C446" s="21" t="s">
        <v>45</v>
      </c>
      <c r="D446" s="141"/>
      <c r="E446" s="137"/>
      <c r="F446" s="138"/>
      <c r="G446" s="138" t="s">
        <v>37</v>
      </c>
      <c r="H446" s="140"/>
      <c r="I446" s="138"/>
      <c r="J446" s="138" t="s">
        <v>37</v>
      </c>
      <c r="K446" s="140"/>
      <c r="L446" s="138"/>
      <c r="M446" s="138" t="s">
        <v>37</v>
      </c>
      <c r="N446" s="140"/>
      <c r="O446" s="17">
        <f>F446+I446+L446</f>
        <v>0</v>
      </c>
      <c r="P446" s="18">
        <f>H446+K446+N446</f>
        <v>0</v>
      </c>
      <c r="Q446" s="19">
        <f>IF(F446&gt;H446,1,0)+IF(I446&gt;K446,1,0)+IF(L446&gt;N446,1,0)</f>
        <v>0</v>
      </c>
      <c r="R446" s="20">
        <f>IF(H446&gt;F446,1,0)+IF(K446&gt;I446,1,0)+IF(N446&gt;L446,1,0)</f>
        <v>0</v>
      </c>
      <c r="S446" s="19">
        <f>IF(Q446&gt;R446,1,0)</f>
        <v>0</v>
      </c>
      <c r="T446" s="20">
        <f>IF(R446&gt;Q446,1,0)</f>
        <v>0</v>
      </c>
    </row>
    <row r="447" spans="1:20" ht="15" hidden="1">
      <c r="A447" s="40"/>
      <c r="B447" s="40"/>
      <c r="C447" s="21" t="s">
        <v>46</v>
      </c>
      <c r="D447" s="141"/>
      <c r="E447" s="141"/>
      <c r="F447" s="138"/>
      <c r="G447" s="138" t="s">
        <v>37</v>
      </c>
      <c r="H447" s="140"/>
      <c r="I447" s="138"/>
      <c r="J447" s="138" t="s">
        <v>37</v>
      </c>
      <c r="K447" s="140"/>
      <c r="L447" s="138"/>
      <c r="M447" s="138" t="s">
        <v>37</v>
      </c>
      <c r="N447" s="140"/>
      <c r="O447" s="17">
        <f>F447+I447+L447</f>
        <v>0</v>
      </c>
      <c r="P447" s="18">
        <f>H447+K447+N447</f>
        <v>0</v>
      </c>
      <c r="Q447" s="19">
        <f>IF(F447&gt;H447,1,0)+IF(I447&gt;K447,1,0)+IF(L447&gt;N447,1,0)</f>
        <v>0</v>
      </c>
      <c r="R447" s="20">
        <f>IF(H447&gt;F447,1,0)+IF(K447&gt;I447,1,0)+IF(N447&gt;L447,1,0)</f>
        <v>0</v>
      </c>
      <c r="S447" s="19">
        <f>IF(Q447&gt;R447,1,0)</f>
        <v>0</v>
      </c>
      <c r="T447" s="20">
        <f>IF(R447&gt;Q447,1,0)</f>
        <v>0</v>
      </c>
    </row>
    <row r="448" spans="1:20" ht="15.75" hidden="1" thickBot="1">
      <c r="A448" s="40"/>
      <c r="B448" s="40"/>
      <c r="C448" s="35" t="s">
        <v>36</v>
      </c>
      <c r="D448" s="142"/>
      <c r="E448" s="142"/>
      <c r="F448" s="143"/>
      <c r="G448" s="143" t="s">
        <v>37</v>
      </c>
      <c r="H448" s="144"/>
      <c r="I448" s="143"/>
      <c r="J448" s="143" t="s">
        <v>37</v>
      </c>
      <c r="K448" s="144"/>
      <c r="L448" s="143"/>
      <c r="M448" s="143" t="s">
        <v>37</v>
      </c>
      <c r="N448" s="144"/>
      <c r="O448" s="22">
        <f>F448+I448+L448</f>
        <v>0</v>
      </c>
      <c r="P448" s="23">
        <f>H448+K448+N448</f>
        <v>0</v>
      </c>
      <c r="Q448" s="24">
        <f>IF(F448&gt;H448,1,0)+IF(I448&gt;K448,1,0)+IF(L448&gt;N448,1,0)</f>
        <v>0</v>
      </c>
      <c r="R448" s="25">
        <f>IF(H448&gt;F448,1,0)+IF(K448&gt;I448,1,0)+IF(N448&gt;L448,1,0)</f>
        <v>0</v>
      </c>
      <c r="S448" s="24">
        <f>IF(Q448&gt;R448,1,0)</f>
        <v>0</v>
      </c>
      <c r="T448" s="25">
        <f>IF(R448&gt;Q448,1,0)</f>
        <v>0</v>
      </c>
    </row>
    <row r="449" spans="1:20" ht="15.75" hidden="1" thickTop="1">
      <c r="A449" s="42"/>
      <c r="B449" s="42"/>
      <c r="C449" s="26" t="s">
        <v>38</v>
      </c>
      <c r="D449" s="145">
        <f>IF(S449+T449=0,0,IF(S449=T449,2,IF(S449&gt;T449,3,1)))</f>
        <v>0</v>
      </c>
      <c r="E449" s="145">
        <f>IF(S449+T449=0,0,IF(S449=T449,2,IF(T449&gt;S449,3,1)))</f>
        <v>0</v>
      </c>
      <c r="F449" s="146"/>
      <c r="G449" s="147"/>
      <c r="H449" s="147"/>
      <c r="I449" s="147"/>
      <c r="J449" s="147"/>
      <c r="K449" s="147"/>
      <c r="L449" s="147"/>
      <c r="M449" s="147"/>
      <c r="N449" s="148"/>
      <c r="O449" s="27">
        <f t="shared" ref="O449:T449" si="42">SUM(O444:O448)</f>
        <v>0</v>
      </c>
      <c r="P449" s="28">
        <f t="shared" si="42"/>
        <v>0</v>
      </c>
      <c r="Q449" s="28">
        <f t="shared" si="42"/>
        <v>0</v>
      </c>
      <c r="R449" s="28">
        <f t="shared" si="42"/>
        <v>0</v>
      </c>
      <c r="S449" s="28">
        <f t="shared" si="42"/>
        <v>0</v>
      </c>
      <c r="T449" s="28">
        <f t="shared" si="42"/>
        <v>0</v>
      </c>
    </row>
    <row r="450" spans="1:20" ht="15" hidden="1">
      <c r="A450" s="43"/>
      <c r="B450" s="43"/>
      <c r="C450" s="34" t="s">
        <v>47</v>
      </c>
      <c r="D450" s="497">
        <f>IF(D449+E449=0,0,IF(D449=E449,E442,IF(D449&gt;E449,D443,E443)))</f>
        <v>0</v>
      </c>
      <c r="E450" s="498"/>
      <c r="F450" s="149"/>
      <c r="G450" s="149"/>
      <c r="H450" s="149"/>
      <c r="I450" s="149"/>
      <c r="J450" s="149"/>
      <c r="K450" s="149"/>
      <c r="L450" s="149"/>
      <c r="M450" s="149"/>
      <c r="N450" s="149"/>
      <c r="O450" s="31"/>
      <c r="P450" s="32"/>
      <c r="Q450" s="32"/>
      <c r="R450" s="32"/>
      <c r="S450" s="32"/>
      <c r="T450" s="32"/>
    </row>
    <row r="451" spans="1:20" hidden="1">
      <c r="A451" s="44"/>
      <c r="B451" s="44"/>
      <c r="D451" s="150"/>
      <c r="E451" s="150"/>
      <c r="F451" s="150"/>
      <c r="G451" s="150"/>
      <c r="H451" s="150"/>
      <c r="I451" s="150"/>
      <c r="J451" s="150"/>
      <c r="K451" s="150"/>
      <c r="L451" s="150"/>
      <c r="M451" s="150"/>
      <c r="N451" s="150"/>
    </row>
    <row r="452" spans="1:20" ht="15">
      <c r="A452" s="41"/>
      <c r="B452" s="41"/>
      <c r="C452" s="13"/>
      <c r="D452" s="130"/>
      <c r="E452" s="131" t="s">
        <v>48</v>
      </c>
      <c r="F452" s="499" t="s">
        <v>31</v>
      </c>
      <c r="G452" s="500"/>
      <c r="H452" s="500"/>
      <c r="I452" s="500"/>
      <c r="J452" s="500"/>
      <c r="K452" s="500"/>
      <c r="L452" s="500"/>
      <c r="M452" s="500"/>
      <c r="N452" s="501"/>
      <c r="O452" s="502" t="s">
        <v>32</v>
      </c>
      <c r="P452" s="503"/>
      <c r="Q452" s="502" t="s">
        <v>33</v>
      </c>
      <c r="R452" s="503"/>
      <c r="S452" s="502" t="s">
        <v>34</v>
      </c>
      <c r="T452" s="503"/>
    </row>
    <row r="453" spans="1:20" ht="15.75" thickBot="1">
      <c r="A453" s="40">
        <v>5</v>
      </c>
      <c r="B453" s="40">
        <v>8</v>
      </c>
      <c r="C453" s="14" t="s">
        <v>35</v>
      </c>
      <c r="D453" s="132" t="str">
        <f>VLOOKUP(A453,Systém!$P$5:$Q$14,2,FALSE)</f>
        <v>SK Dobrá Voda</v>
      </c>
      <c r="E453" s="132" t="str">
        <f>VLOOKUP(B453,Systém!$P$5:$Q$14,2,FALSE)</f>
        <v>Sokol České Budějovice "B"</v>
      </c>
      <c r="F453" s="133">
        <v>1</v>
      </c>
      <c r="G453" s="134"/>
      <c r="H453" s="134"/>
      <c r="I453" s="134">
        <v>2</v>
      </c>
      <c r="J453" s="134"/>
      <c r="K453" s="134"/>
      <c r="L453" s="134">
        <v>3</v>
      </c>
      <c r="M453" s="135"/>
      <c r="N453" s="136"/>
      <c r="O453" s="504"/>
      <c r="P453" s="505"/>
      <c r="Q453" s="504"/>
      <c r="R453" s="505"/>
      <c r="S453" s="504"/>
      <c r="T453" s="505"/>
    </row>
    <row r="454" spans="1:20" ht="15.75" thickTop="1">
      <c r="A454" s="40"/>
      <c r="B454" s="40"/>
      <c r="C454" s="16" t="s">
        <v>43</v>
      </c>
      <c r="D454" s="137" t="s">
        <v>122</v>
      </c>
      <c r="E454" s="137" t="s">
        <v>157</v>
      </c>
      <c r="F454" s="138">
        <v>21</v>
      </c>
      <c r="G454" s="139" t="s">
        <v>37</v>
      </c>
      <c r="H454" s="140">
        <v>14</v>
      </c>
      <c r="I454" s="138">
        <v>21</v>
      </c>
      <c r="J454" s="139" t="s">
        <v>37</v>
      </c>
      <c r="K454" s="140">
        <v>10</v>
      </c>
      <c r="L454" s="138"/>
      <c r="M454" s="139" t="s">
        <v>37</v>
      </c>
      <c r="N454" s="140"/>
      <c r="O454" s="17">
        <v>42</v>
      </c>
      <c r="P454" s="18">
        <v>24</v>
      </c>
      <c r="Q454" s="19">
        <f>IF(F454&gt;H454,1,0)+IF(I454&gt;K454,1,0)+IF(L454&gt;N454,1,0)</f>
        <v>2</v>
      </c>
      <c r="R454" s="20">
        <f>IF(H454&gt;F454,1,0)+IF(K454&gt;I454,1,0)+IF(N454&gt;L454,1,0)</f>
        <v>0</v>
      </c>
      <c r="S454" s="19">
        <f>IF(Q454&gt;R454,1,0)</f>
        <v>1</v>
      </c>
      <c r="T454" s="20">
        <f>IF(R454&gt;Q454,1,0)</f>
        <v>0</v>
      </c>
    </row>
    <row r="455" spans="1:20" ht="15">
      <c r="A455" s="40"/>
      <c r="B455" s="40"/>
      <c r="C455" s="21" t="s">
        <v>44</v>
      </c>
      <c r="D455" s="141" t="s">
        <v>123</v>
      </c>
      <c r="E455" s="141" t="s">
        <v>158</v>
      </c>
      <c r="F455" s="138">
        <v>21</v>
      </c>
      <c r="G455" s="138" t="s">
        <v>37</v>
      </c>
      <c r="H455" s="140">
        <v>15</v>
      </c>
      <c r="I455" s="138">
        <v>21</v>
      </c>
      <c r="J455" s="138" t="s">
        <v>37</v>
      </c>
      <c r="K455" s="140">
        <v>12</v>
      </c>
      <c r="L455" s="138"/>
      <c r="M455" s="138" t="s">
        <v>37</v>
      </c>
      <c r="N455" s="140"/>
      <c r="O455" s="17">
        <v>42</v>
      </c>
      <c r="P455" s="18">
        <v>27</v>
      </c>
      <c r="Q455" s="19">
        <f>IF(F455&gt;H455,1,0)+IF(I455&gt;K455,1,0)+IF(L455&gt;N455,1,0)</f>
        <v>2</v>
      </c>
      <c r="R455" s="20">
        <f>IF(H455&gt;F455,1,0)+IF(K455&gt;I455,1,0)+IF(N455&gt;L455,1,0)</f>
        <v>0</v>
      </c>
      <c r="S455" s="19">
        <f>IF(Q455&gt;R455,1,0)</f>
        <v>1</v>
      </c>
      <c r="T455" s="20">
        <f>IF(R455&gt;Q455,1,0)</f>
        <v>0</v>
      </c>
    </row>
    <row r="456" spans="1:20" ht="15">
      <c r="A456" s="40"/>
      <c r="B456" s="40"/>
      <c r="C456" s="21" t="s">
        <v>45</v>
      </c>
      <c r="D456" s="141" t="s">
        <v>200</v>
      </c>
      <c r="E456" s="137" t="s">
        <v>212</v>
      </c>
      <c r="F456" s="138">
        <v>19</v>
      </c>
      <c r="G456" s="138" t="s">
        <v>37</v>
      </c>
      <c r="H456" s="140">
        <v>21</v>
      </c>
      <c r="I456" s="138">
        <v>21</v>
      </c>
      <c r="J456" s="138" t="s">
        <v>37</v>
      </c>
      <c r="K456" s="140">
        <v>16</v>
      </c>
      <c r="L456" s="138">
        <v>21</v>
      </c>
      <c r="M456" s="138" t="s">
        <v>37</v>
      </c>
      <c r="N456" s="140">
        <v>19</v>
      </c>
      <c r="O456" s="17">
        <v>61</v>
      </c>
      <c r="P456" s="18">
        <v>56</v>
      </c>
      <c r="Q456" s="19">
        <f>IF(F456&gt;H456,1,0)+IF(I456&gt;K456,1,0)+IF(L456&gt;N456,1,0)</f>
        <v>2</v>
      </c>
      <c r="R456" s="20">
        <f>IF(H456&gt;F456,1,0)+IF(K456&gt;I456,1,0)+IF(N456&gt;L456,1,0)</f>
        <v>1</v>
      </c>
      <c r="S456" s="19">
        <f>IF(Q456&gt;R456,1,0)</f>
        <v>1</v>
      </c>
      <c r="T456" s="20">
        <f>IF(R456&gt;Q456,1,0)</f>
        <v>0</v>
      </c>
    </row>
    <row r="457" spans="1:20" ht="15">
      <c r="A457" s="40"/>
      <c r="B457" s="40"/>
      <c r="C457" s="21" t="s">
        <v>46</v>
      </c>
      <c r="D457" s="141" t="s">
        <v>125</v>
      </c>
      <c r="E457" s="141" t="s">
        <v>213</v>
      </c>
      <c r="F457" s="138">
        <v>19</v>
      </c>
      <c r="G457" s="138" t="s">
        <v>37</v>
      </c>
      <c r="H457" s="140">
        <v>21</v>
      </c>
      <c r="I457" s="138">
        <v>17</v>
      </c>
      <c r="J457" s="138" t="s">
        <v>37</v>
      </c>
      <c r="K457" s="140">
        <v>21</v>
      </c>
      <c r="L457" s="138"/>
      <c r="M457" s="138" t="s">
        <v>37</v>
      </c>
      <c r="N457" s="140"/>
      <c r="O457" s="17">
        <v>36</v>
      </c>
      <c r="P457" s="18">
        <v>42</v>
      </c>
      <c r="Q457" s="19">
        <f>IF(F457&gt;H457,1,0)+IF(I457&gt;K457,1,0)+IF(L457&gt;N457,1,0)</f>
        <v>0</v>
      </c>
      <c r="R457" s="20">
        <f>IF(H457&gt;F457,1,0)+IF(K457&gt;I457,1,0)+IF(N457&gt;L457,1,0)</f>
        <v>2</v>
      </c>
      <c r="S457" s="19">
        <f>IF(Q457&gt;R457,1,0)</f>
        <v>0</v>
      </c>
      <c r="T457" s="20">
        <f>IF(R457&gt;Q457,1,0)</f>
        <v>1</v>
      </c>
    </row>
    <row r="458" spans="1:20" ht="15.75" thickBot="1">
      <c r="A458" s="40"/>
      <c r="B458" s="40"/>
      <c r="C458" s="35" t="s">
        <v>36</v>
      </c>
      <c r="D458" s="142" t="s">
        <v>185</v>
      </c>
      <c r="E458" s="142" t="s">
        <v>219</v>
      </c>
      <c r="F458" s="143">
        <v>8</v>
      </c>
      <c r="G458" s="143" t="s">
        <v>37</v>
      </c>
      <c r="H458" s="144">
        <v>21</v>
      </c>
      <c r="I458" s="143">
        <v>15</v>
      </c>
      <c r="J458" s="143" t="s">
        <v>37</v>
      </c>
      <c r="K458" s="144">
        <v>21</v>
      </c>
      <c r="L458" s="143"/>
      <c r="M458" s="143" t="s">
        <v>37</v>
      </c>
      <c r="N458" s="144"/>
      <c r="O458" s="22">
        <v>23</v>
      </c>
      <c r="P458" s="23">
        <v>42</v>
      </c>
      <c r="Q458" s="24">
        <f>IF(F458&gt;H458,1,0)+IF(I458&gt;K458,1,0)+IF(L458&gt;N458,1,0)</f>
        <v>0</v>
      </c>
      <c r="R458" s="25">
        <f>IF(H458&gt;F458,1,0)+IF(K458&gt;I458,1,0)+IF(N458&gt;L458,1,0)</f>
        <v>2</v>
      </c>
      <c r="S458" s="24">
        <f>IF(Q458&gt;R458,1,0)</f>
        <v>0</v>
      </c>
      <c r="T458" s="25">
        <f>IF(R458&gt;Q458,1,0)</f>
        <v>1</v>
      </c>
    </row>
    <row r="459" spans="1:20" ht="15.75" thickTop="1">
      <c r="A459" s="42"/>
      <c r="B459" s="42"/>
      <c r="C459" s="26" t="s">
        <v>38</v>
      </c>
      <c r="D459" s="257">
        <f>IF(S459+T459=0,0,IF(S459=T459,2,IF(S459&gt;T459,3,1)))</f>
        <v>3</v>
      </c>
      <c r="E459" s="257">
        <f>IF(S459+T459=0,0,IF(S459=T459,2,IF(T459&gt;S459,3,1)))</f>
        <v>1</v>
      </c>
      <c r="F459" s="258"/>
      <c r="G459" s="259"/>
      <c r="H459" s="259"/>
      <c r="I459" s="259"/>
      <c r="J459" s="259"/>
      <c r="K459" s="259"/>
      <c r="L459" s="259"/>
      <c r="M459" s="259"/>
      <c r="N459" s="260"/>
      <c r="O459" s="261">
        <f t="shared" ref="O459" si="43">SUM(O454:O458)</f>
        <v>204</v>
      </c>
      <c r="P459" s="262">
        <v>191</v>
      </c>
      <c r="Q459" s="262">
        <v>6</v>
      </c>
      <c r="R459" s="262">
        <v>5</v>
      </c>
      <c r="S459" s="262">
        <v>3</v>
      </c>
      <c r="T459" s="262">
        <v>2</v>
      </c>
    </row>
    <row r="460" spans="1:20" ht="15">
      <c r="A460" s="43"/>
      <c r="B460" s="43"/>
      <c r="C460" s="34" t="s">
        <v>47</v>
      </c>
      <c r="D460" s="497" t="str">
        <f>IF(D459+E459=0,0,IF(D459=E459,E452,IF(D459&gt;E459,D453,E453)))</f>
        <v>SK Dobrá Voda</v>
      </c>
      <c r="E460" s="498"/>
      <c r="F460" s="149"/>
      <c r="G460" s="149"/>
      <c r="H460" s="149"/>
      <c r="I460" s="149"/>
      <c r="J460" s="149"/>
      <c r="K460" s="149"/>
      <c r="L460" s="149"/>
      <c r="M460" s="149"/>
      <c r="N460" s="149"/>
      <c r="O460" s="31"/>
      <c r="P460" s="32"/>
      <c r="Q460" s="32"/>
      <c r="R460" s="32"/>
      <c r="S460" s="32"/>
      <c r="T460" s="32"/>
    </row>
    <row r="461" spans="1:20">
      <c r="A461" s="44"/>
      <c r="B461" s="44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</row>
    <row r="462" spans="1:20" ht="15">
      <c r="A462" s="41"/>
      <c r="B462" s="41"/>
      <c r="C462" s="13"/>
      <c r="D462" s="130"/>
      <c r="E462" s="131" t="s">
        <v>48</v>
      </c>
      <c r="F462" s="499" t="s">
        <v>31</v>
      </c>
      <c r="G462" s="500"/>
      <c r="H462" s="500"/>
      <c r="I462" s="500"/>
      <c r="J462" s="500"/>
      <c r="K462" s="500"/>
      <c r="L462" s="500"/>
      <c r="M462" s="500"/>
      <c r="N462" s="501"/>
      <c r="O462" s="502" t="s">
        <v>32</v>
      </c>
      <c r="P462" s="503"/>
      <c r="Q462" s="502" t="s">
        <v>33</v>
      </c>
      <c r="R462" s="503"/>
      <c r="S462" s="502" t="s">
        <v>34</v>
      </c>
      <c r="T462" s="503"/>
    </row>
    <row r="463" spans="1:20" ht="15.75" thickBot="1">
      <c r="A463" s="40">
        <v>6</v>
      </c>
      <c r="B463" s="40">
        <v>7</v>
      </c>
      <c r="C463" s="14" t="s">
        <v>35</v>
      </c>
      <c r="D463" s="132" t="str">
        <f>VLOOKUP(A463,Systém!$P$5:$Q$14,2,FALSE)</f>
        <v>Sokol Vodňany</v>
      </c>
      <c r="E463" s="132" t="str">
        <f>VLOOKUP(B463,Systém!$P$5:$Q$14,2,FALSE)</f>
        <v>Sokol Křemže</v>
      </c>
      <c r="F463" s="133">
        <v>1</v>
      </c>
      <c r="G463" s="134"/>
      <c r="H463" s="134"/>
      <c r="I463" s="134">
        <v>2</v>
      </c>
      <c r="J463" s="134"/>
      <c r="K463" s="134"/>
      <c r="L463" s="134">
        <v>3</v>
      </c>
      <c r="M463" s="135"/>
      <c r="N463" s="136"/>
      <c r="O463" s="504"/>
      <c r="P463" s="505"/>
      <c r="Q463" s="504"/>
      <c r="R463" s="505"/>
      <c r="S463" s="504"/>
      <c r="T463" s="505"/>
    </row>
    <row r="464" spans="1:20" ht="15.75" thickTop="1">
      <c r="A464" s="40"/>
      <c r="B464" s="40"/>
      <c r="C464" s="16" t="s">
        <v>43</v>
      </c>
      <c r="D464" s="137" t="s">
        <v>127</v>
      </c>
      <c r="E464" s="137" t="s">
        <v>225</v>
      </c>
      <c r="F464" s="138">
        <v>14</v>
      </c>
      <c r="G464" s="139" t="s">
        <v>37</v>
      </c>
      <c r="H464" s="140">
        <v>21</v>
      </c>
      <c r="I464" s="138">
        <v>21</v>
      </c>
      <c r="J464" s="139" t="s">
        <v>37</v>
      </c>
      <c r="K464" s="140">
        <v>19</v>
      </c>
      <c r="L464" s="138">
        <v>20</v>
      </c>
      <c r="M464" s="139" t="s">
        <v>37</v>
      </c>
      <c r="N464" s="140">
        <v>22</v>
      </c>
      <c r="O464" s="17">
        <v>55</v>
      </c>
      <c r="P464" s="18">
        <v>62</v>
      </c>
      <c r="Q464" s="19">
        <f>IF(F464&gt;H464,1,0)+IF(I464&gt;K464,1,0)+IF(L464&gt;N464,1,0)</f>
        <v>1</v>
      </c>
      <c r="R464" s="20">
        <f>IF(H464&gt;F464,1,0)+IF(K464&gt;I464,1,0)+IF(N464&gt;L464,1,0)</f>
        <v>2</v>
      </c>
      <c r="S464" s="19">
        <f>IF(Q464&gt;R464,1,0)</f>
        <v>0</v>
      </c>
      <c r="T464" s="20">
        <f>IF(R464&gt;Q464,1,0)</f>
        <v>1</v>
      </c>
    </row>
    <row r="465" spans="1:22" ht="15">
      <c r="A465" s="40"/>
      <c r="B465" s="40"/>
      <c r="C465" s="21" t="s">
        <v>44</v>
      </c>
      <c r="D465" s="141" t="s">
        <v>128</v>
      </c>
      <c r="E465" s="141" t="s">
        <v>198</v>
      </c>
      <c r="F465" s="138">
        <v>21</v>
      </c>
      <c r="G465" s="138" t="s">
        <v>37</v>
      </c>
      <c r="H465" s="140">
        <v>19</v>
      </c>
      <c r="I465" s="138">
        <v>19</v>
      </c>
      <c r="J465" s="138" t="s">
        <v>37</v>
      </c>
      <c r="K465" s="140">
        <v>21</v>
      </c>
      <c r="L465" s="138">
        <v>21</v>
      </c>
      <c r="M465" s="138" t="s">
        <v>37</v>
      </c>
      <c r="N465" s="140">
        <v>12</v>
      </c>
      <c r="O465" s="17">
        <v>61</v>
      </c>
      <c r="P465" s="18">
        <v>52</v>
      </c>
      <c r="Q465" s="19">
        <f>IF(F465&gt;H465,1,0)+IF(I465&gt;K465,1,0)+IF(L465&gt;N465,1,0)</f>
        <v>2</v>
      </c>
      <c r="R465" s="20">
        <f>IF(H465&gt;F465,1,0)+IF(K465&gt;I465,1,0)+IF(N465&gt;L465,1,0)</f>
        <v>1</v>
      </c>
      <c r="S465" s="19">
        <f>IF(Q465&gt;R465,1,0)</f>
        <v>1</v>
      </c>
      <c r="T465" s="20">
        <f>IF(R465&gt;Q465,1,0)</f>
        <v>0</v>
      </c>
    </row>
    <row r="466" spans="1:22" ht="15">
      <c r="A466" s="40"/>
      <c r="B466" s="40"/>
      <c r="C466" s="21" t="s">
        <v>45</v>
      </c>
      <c r="D466" s="141" t="s">
        <v>120</v>
      </c>
      <c r="E466" s="137" t="s">
        <v>199</v>
      </c>
      <c r="F466" s="138">
        <v>0</v>
      </c>
      <c r="G466" s="138" t="s">
        <v>37</v>
      </c>
      <c r="H466" s="140">
        <v>21</v>
      </c>
      <c r="I466" s="138">
        <v>0</v>
      </c>
      <c r="J466" s="138" t="s">
        <v>37</v>
      </c>
      <c r="K466" s="140">
        <v>21</v>
      </c>
      <c r="L466" s="138"/>
      <c r="M466" s="138" t="s">
        <v>37</v>
      </c>
      <c r="N466" s="140"/>
      <c r="O466" s="17">
        <v>0</v>
      </c>
      <c r="P466" s="18">
        <v>42</v>
      </c>
      <c r="Q466" s="19">
        <f>IF(F466&gt;H466,1,0)+IF(I466&gt;K466,1,0)+IF(L466&gt;N466,1,0)</f>
        <v>0</v>
      </c>
      <c r="R466" s="20">
        <f>IF(H466&gt;F466,1,0)+IF(K466&gt;I466,1,0)+IF(N466&gt;L466,1,0)</f>
        <v>2</v>
      </c>
      <c r="S466" s="19">
        <f>IF(Q466&gt;R466,1,0)</f>
        <v>0</v>
      </c>
      <c r="T466" s="20">
        <f>IF(R466&gt;Q466,1,0)</f>
        <v>1</v>
      </c>
    </row>
    <row r="467" spans="1:22" ht="15">
      <c r="A467" s="40"/>
      <c r="B467" s="40"/>
      <c r="C467" s="21" t="s">
        <v>46</v>
      </c>
      <c r="D467" s="141" t="s">
        <v>130</v>
      </c>
      <c r="E467" s="141" t="s">
        <v>201</v>
      </c>
      <c r="F467" s="138">
        <v>21</v>
      </c>
      <c r="G467" s="138" t="s">
        <v>37</v>
      </c>
      <c r="H467" s="140">
        <v>18</v>
      </c>
      <c r="I467" s="138">
        <v>21</v>
      </c>
      <c r="J467" s="138" t="s">
        <v>37</v>
      </c>
      <c r="K467" s="140">
        <v>17</v>
      </c>
      <c r="L467" s="138"/>
      <c r="M467" s="138" t="s">
        <v>37</v>
      </c>
      <c r="N467" s="140"/>
      <c r="O467" s="17">
        <v>42</v>
      </c>
      <c r="P467" s="18">
        <v>35</v>
      </c>
      <c r="Q467" s="19">
        <f>IF(F467&gt;H467,1,0)+IF(I467&gt;K467,1,0)+IF(L467&gt;N467,1,0)</f>
        <v>2</v>
      </c>
      <c r="R467" s="20">
        <f>IF(H467&gt;F467,1,0)+IF(K467&gt;I467,1,0)+IF(N467&gt;L467,1,0)</f>
        <v>0</v>
      </c>
      <c r="S467" s="19">
        <f>IF(Q467&gt;R467,1,0)</f>
        <v>1</v>
      </c>
      <c r="T467" s="20">
        <f>IF(R467&gt;Q467,1,0)</f>
        <v>0</v>
      </c>
    </row>
    <row r="468" spans="1:22" ht="15.75" thickBot="1">
      <c r="A468" s="40"/>
      <c r="B468" s="40"/>
      <c r="C468" s="35" t="s">
        <v>36</v>
      </c>
      <c r="D468" s="142" t="s">
        <v>131</v>
      </c>
      <c r="E468" s="142" t="s">
        <v>172</v>
      </c>
      <c r="F468" s="143">
        <v>21</v>
      </c>
      <c r="G468" s="143" t="s">
        <v>37</v>
      </c>
      <c r="H468" s="144">
        <v>10</v>
      </c>
      <c r="I468" s="143">
        <v>21</v>
      </c>
      <c r="J468" s="143" t="s">
        <v>37</v>
      </c>
      <c r="K468" s="144">
        <v>9</v>
      </c>
      <c r="L468" s="143"/>
      <c r="M468" s="143" t="s">
        <v>37</v>
      </c>
      <c r="N468" s="144"/>
      <c r="O468" s="22">
        <v>42</v>
      </c>
      <c r="P468" s="23">
        <v>19</v>
      </c>
      <c r="Q468" s="24">
        <f>IF(F468&gt;H468,1,0)+IF(I468&gt;K468,1,0)+IF(L468&gt;N468,1,0)</f>
        <v>2</v>
      </c>
      <c r="R468" s="25">
        <f>IF(H468&gt;F468,1,0)+IF(K468&gt;I468,1,0)+IF(N468&gt;L468,1,0)</f>
        <v>0</v>
      </c>
      <c r="S468" s="24">
        <f>IF(Q468&gt;R468,1,0)</f>
        <v>1</v>
      </c>
      <c r="T468" s="25">
        <f>IF(R468&gt;Q468,1,0)</f>
        <v>0</v>
      </c>
    </row>
    <row r="469" spans="1:22" ht="15.75" thickTop="1">
      <c r="A469" s="42"/>
      <c r="B469" s="42"/>
      <c r="C469" s="26" t="s">
        <v>38</v>
      </c>
      <c r="D469" s="257">
        <f>IF(S469+T469=0,0,IF(S469=T469,2,IF(S469&gt;T469,3,1)))</f>
        <v>3</v>
      </c>
      <c r="E469" s="257">
        <f>IF(S469+T469=0,0,IF(S469=T469,2,IF(T469&gt;S469,3,1)))</f>
        <v>1</v>
      </c>
      <c r="F469" s="258"/>
      <c r="G469" s="259"/>
      <c r="H469" s="259"/>
      <c r="I469" s="259"/>
      <c r="J469" s="259"/>
      <c r="K469" s="259"/>
      <c r="L469" s="259"/>
      <c r="M469" s="259"/>
      <c r="N469" s="260"/>
      <c r="O469" s="261">
        <f t="shared" ref="O469" si="44">SUM(O464:O468)</f>
        <v>200</v>
      </c>
      <c r="P469" s="262">
        <v>210</v>
      </c>
      <c r="Q469" s="262">
        <v>7</v>
      </c>
      <c r="R469" s="262">
        <v>5</v>
      </c>
      <c r="S469" s="262">
        <v>3</v>
      </c>
      <c r="T469" s="262">
        <v>2</v>
      </c>
    </row>
    <row r="470" spans="1:22" ht="15">
      <c r="A470" s="43"/>
      <c r="B470" s="43"/>
      <c r="C470" s="34" t="s">
        <v>47</v>
      </c>
      <c r="D470" s="497" t="str">
        <f>IF(D469+E469=0,0,IF(D469=E469,E462,IF(D469&gt;E469,D463,E463)))</f>
        <v>Sokol Vodňany</v>
      </c>
      <c r="E470" s="498"/>
      <c r="F470" s="149"/>
      <c r="G470" s="149"/>
      <c r="H470" s="149"/>
      <c r="I470" s="149"/>
      <c r="J470" s="149"/>
      <c r="K470" s="149"/>
      <c r="L470" s="149"/>
      <c r="M470" s="149"/>
      <c r="N470" s="149"/>
      <c r="O470" s="31"/>
      <c r="P470" s="32"/>
      <c r="Q470" s="32"/>
      <c r="R470" s="32"/>
      <c r="S470" s="32"/>
      <c r="T470" s="32"/>
    </row>
    <row r="471" spans="1:22">
      <c r="A471" s="44"/>
      <c r="B471" s="44"/>
    </row>
    <row r="472" spans="1:22">
      <c r="A472" s="44"/>
      <c r="B472" s="44"/>
    </row>
    <row r="473" spans="1:22" ht="13.15" customHeight="1">
      <c r="A473" s="46" t="s">
        <v>51</v>
      </c>
      <c r="B473" s="44"/>
    </row>
    <row r="474" spans="1:22" ht="15">
      <c r="A474" s="496" t="s">
        <v>52</v>
      </c>
      <c r="B474" s="496"/>
      <c r="C474" s="48" t="s">
        <v>53</v>
      </c>
      <c r="D474" s="48" t="s">
        <v>54</v>
      </c>
      <c r="E474" s="48" t="s">
        <v>55</v>
      </c>
      <c r="F474" s="493" t="s">
        <v>59</v>
      </c>
      <c r="G474" s="493"/>
      <c r="H474" s="493"/>
      <c r="I474" s="493" t="s">
        <v>60</v>
      </c>
      <c r="J474" s="493"/>
      <c r="K474" s="493"/>
      <c r="L474" s="493" t="s">
        <v>61</v>
      </c>
      <c r="M474" s="493"/>
      <c r="N474" s="493"/>
      <c r="O474" s="480" t="s">
        <v>56</v>
      </c>
      <c r="P474" s="481"/>
      <c r="Q474" s="480" t="s">
        <v>33</v>
      </c>
      <c r="R474" s="481"/>
      <c r="S474" s="480" t="s">
        <v>34</v>
      </c>
      <c r="T474" s="481"/>
      <c r="U474" s="480" t="s">
        <v>41</v>
      </c>
      <c r="V474" s="481"/>
    </row>
    <row r="475" spans="1:22">
      <c r="A475" s="49">
        <f>A7</f>
        <v>1</v>
      </c>
      <c r="B475" s="49">
        <f t="shared" ref="B475:E475" si="45">B7</f>
        <v>10</v>
      </c>
      <c r="C475" s="495" t="s">
        <v>0</v>
      </c>
      <c r="D475" s="49" t="str">
        <f t="shared" si="45"/>
        <v>SKB Český Krumlov "A"</v>
      </c>
      <c r="E475" s="49" t="str">
        <f t="shared" si="45"/>
        <v>SKB Český Krumlov "B"</v>
      </c>
      <c r="F475" s="50">
        <f>IF(U475+V475=0,0,IF(U475=3,1,0))</f>
        <v>0</v>
      </c>
      <c r="G475" s="50"/>
      <c r="H475" s="50">
        <f>IF(U475+V475=0,0,IF(V475=3,1,0))</f>
        <v>1</v>
      </c>
      <c r="I475" s="50">
        <f>IF(U475+V475=0,0,IF(U475=2,1,0))</f>
        <v>0</v>
      </c>
      <c r="J475" s="50"/>
      <c r="K475" s="50">
        <f>IF(U475+V475=0,0,IF(V475=2,1,0))</f>
        <v>0</v>
      </c>
      <c r="L475" s="50">
        <f>IF(U475+V475=0,0,IF(U475=1,1,0))</f>
        <v>1</v>
      </c>
      <c r="M475" s="50"/>
      <c r="N475" s="50">
        <f>IF(U475+V475=0,0,IF(V475=1,1,0))</f>
        <v>0</v>
      </c>
      <c r="O475" s="50">
        <f>O13</f>
        <v>144</v>
      </c>
      <c r="P475" s="50">
        <f t="shared" ref="P475:T475" si="46">P13</f>
        <v>200</v>
      </c>
      <c r="Q475" s="50">
        <f t="shared" si="46"/>
        <v>2</v>
      </c>
      <c r="R475" s="50">
        <f t="shared" si="46"/>
        <v>8</v>
      </c>
      <c r="S475" s="50">
        <f t="shared" si="46"/>
        <v>1</v>
      </c>
      <c r="T475" s="50">
        <f t="shared" si="46"/>
        <v>4</v>
      </c>
      <c r="U475" s="51">
        <f>D13</f>
        <v>1</v>
      </c>
      <c r="V475" s="51">
        <f>E13</f>
        <v>3</v>
      </c>
    </row>
    <row r="476" spans="1:22">
      <c r="A476" s="49">
        <f t="shared" ref="A476:E476" si="47">A17</f>
        <v>2</v>
      </c>
      <c r="B476" s="49">
        <f t="shared" si="47"/>
        <v>9</v>
      </c>
      <c r="C476" s="495"/>
      <c r="D476" s="49" t="str">
        <f t="shared" si="47"/>
        <v>SKB Český Krumlov "C"</v>
      </c>
      <c r="E476" s="49" t="str">
        <f t="shared" si="47"/>
        <v>SKB Český Krumlov "D"</v>
      </c>
      <c r="F476" s="50">
        <f t="shared" ref="F476:F519" si="48">IF(U476+V476=0,0,IF(U476=3,1,0))</f>
        <v>1</v>
      </c>
      <c r="G476" s="50"/>
      <c r="H476" s="50">
        <f t="shared" ref="H476:H519" si="49">IF(U476+V476=0,0,IF(V476=3,1,0))</f>
        <v>0</v>
      </c>
      <c r="I476" s="50">
        <f t="shared" ref="I476:I519" si="50">IF(U476+V476=0,0,IF(U476=2,1,0))</f>
        <v>0</v>
      </c>
      <c r="J476" s="50"/>
      <c r="K476" s="50">
        <f t="shared" ref="K476:K519" si="51">IF(U476+V476=0,0,IF(V476=2,1,0))</f>
        <v>0</v>
      </c>
      <c r="L476" s="50">
        <f t="shared" ref="L476:L519" si="52">IF(U476+V476=0,0,IF(U476=1,1,0))</f>
        <v>0</v>
      </c>
      <c r="M476" s="50"/>
      <c r="N476" s="50">
        <f t="shared" ref="N476:N519" si="53">IF(U476+V476=0,0,IF(V476=1,1,0))</f>
        <v>1</v>
      </c>
      <c r="O476" s="50">
        <f t="shared" ref="O476:T476" si="54">O23</f>
        <v>179</v>
      </c>
      <c r="P476" s="50">
        <f t="shared" si="54"/>
        <v>157</v>
      </c>
      <c r="Q476" s="50">
        <f t="shared" si="54"/>
        <v>7</v>
      </c>
      <c r="R476" s="50">
        <f t="shared" si="54"/>
        <v>4</v>
      </c>
      <c r="S476" s="50">
        <f t="shared" si="54"/>
        <v>3</v>
      </c>
      <c r="T476" s="50">
        <f t="shared" si="54"/>
        <v>2</v>
      </c>
      <c r="U476" s="51">
        <f t="shared" ref="U476:V476" si="55">D23</f>
        <v>3</v>
      </c>
      <c r="V476" s="51">
        <f t="shared" si="55"/>
        <v>1</v>
      </c>
    </row>
    <row r="477" spans="1:22">
      <c r="A477" s="49">
        <f t="shared" ref="A477:E477" si="56">A27</f>
        <v>3</v>
      </c>
      <c r="B477" s="49">
        <f t="shared" si="56"/>
        <v>8</v>
      </c>
      <c r="C477" s="495"/>
      <c r="D477" s="49" t="str">
        <f t="shared" si="56"/>
        <v>Sokol České Budějovice "A"</v>
      </c>
      <c r="E477" s="49" t="str">
        <f t="shared" si="56"/>
        <v>Sokol České Budějovice "B"</v>
      </c>
      <c r="F477" s="50">
        <f t="shared" si="48"/>
        <v>1</v>
      </c>
      <c r="G477" s="50"/>
      <c r="H477" s="50">
        <f t="shared" si="49"/>
        <v>0</v>
      </c>
      <c r="I477" s="50">
        <f t="shared" si="50"/>
        <v>0</v>
      </c>
      <c r="J477" s="50"/>
      <c r="K477" s="50">
        <f t="shared" si="51"/>
        <v>0</v>
      </c>
      <c r="L477" s="50">
        <f t="shared" si="52"/>
        <v>0</v>
      </c>
      <c r="M477" s="50"/>
      <c r="N477" s="50">
        <f t="shared" si="53"/>
        <v>1</v>
      </c>
      <c r="O477" s="50">
        <f t="shared" ref="O477:T477" si="57">O33</f>
        <v>210</v>
      </c>
      <c r="P477" s="50">
        <f t="shared" si="57"/>
        <v>96</v>
      </c>
      <c r="Q477" s="50">
        <f t="shared" si="57"/>
        <v>10</v>
      </c>
      <c r="R477" s="50">
        <f t="shared" si="57"/>
        <v>0</v>
      </c>
      <c r="S477" s="50">
        <f t="shared" si="57"/>
        <v>5</v>
      </c>
      <c r="T477" s="50">
        <f t="shared" si="57"/>
        <v>0</v>
      </c>
      <c r="U477" s="51">
        <f>D33</f>
        <v>3</v>
      </c>
      <c r="V477" s="51">
        <f>E33</f>
        <v>1</v>
      </c>
    </row>
    <row r="478" spans="1:22" hidden="1">
      <c r="A478" s="49">
        <f t="shared" ref="A478:E478" si="58">A37</f>
        <v>4</v>
      </c>
      <c r="B478" s="49">
        <f t="shared" si="58"/>
        <v>7</v>
      </c>
      <c r="C478" s="495"/>
      <c r="D478" s="49" t="str">
        <f t="shared" si="58"/>
        <v>SK Badminton Tábor - družstvo odstoupilo</v>
      </c>
      <c r="E478" s="49" t="str">
        <f t="shared" si="58"/>
        <v>Sokol Křemže</v>
      </c>
      <c r="F478" s="50">
        <f t="shared" si="48"/>
        <v>0</v>
      </c>
      <c r="G478" s="50"/>
      <c r="H478" s="50">
        <f t="shared" si="49"/>
        <v>0</v>
      </c>
      <c r="I478" s="50">
        <f t="shared" si="50"/>
        <v>0</v>
      </c>
      <c r="J478" s="50"/>
      <c r="K478" s="50">
        <f t="shared" si="51"/>
        <v>0</v>
      </c>
      <c r="L478" s="50">
        <f t="shared" si="52"/>
        <v>0</v>
      </c>
      <c r="M478" s="50"/>
      <c r="N478" s="50">
        <f t="shared" si="53"/>
        <v>0</v>
      </c>
      <c r="O478" s="50">
        <f t="shared" ref="O478:T478" si="59">O43</f>
        <v>0</v>
      </c>
      <c r="P478" s="50">
        <f t="shared" si="59"/>
        <v>0</v>
      </c>
      <c r="Q478" s="50">
        <f t="shared" si="59"/>
        <v>0</v>
      </c>
      <c r="R478" s="50">
        <f t="shared" si="59"/>
        <v>0</v>
      </c>
      <c r="S478" s="50">
        <f t="shared" si="59"/>
        <v>0</v>
      </c>
      <c r="T478" s="50">
        <f t="shared" si="59"/>
        <v>0</v>
      </c>
      <c r="U478" s="51">
        <f>D43</f>
        <v>0</v>
      </c>
      <c r="V478" s="51">
        <f>E43</f>
        <v>0</v>
      </c>
    </row>
    <row r="479" spans="1:22">
      <c r="A479" s="49">
        <f t="shared" ref="A479:E479" si="60">A47</f>
        <v>5</v>
      </c>
      <c r="B479" s="49">
        <f t="shared" si="60"/>
        <v>6</v>
      </c>
      <c r="C479" s="495"/>
      <c r="D479" s="49" t="str">
        <f t="shared" si="60"/>
        <v>SK Dobrá Voda</v>
      </c>
      <c r="E479" s="49" t="str">
        <f t="shared" si="60"/>
        <v>Sokol Vodňany</v>
      </c>
      <c r="F479" s="50">
        <f t="shared" si="48"/>
        <v>0</v>
      </c>
      <c r="G479" s="50"/>
      <c r="H479" s="50">
        <f t="shared" si="49"/>
        <v>1</v>
      </c>
      <c r="I479" s="50">
        <f t="shared" si="50"/>
        <v>0</v>
      </c>
      <c r="J479" s="50"/>
      <c r="K479" s="50">
        <f t="shared" si="51"/>
        <v>0</v>
      </c>
      <c r="L479" s="50">
        <f t="shared" si="52"/>
        <v>1</v>
      </c>
      <c r="M479" s="50"/>
      <c r="N479" s="50">
        <f t="shared" si="53"/>
        <v>0</v>
      </c>
      <c r="O479" s="50">
        <f t="shared" ref="O479:T479" si="61">O53</f>
        <v>138</v>
      </c>
      <c r="P479" s="50">
        <f t="shared" si="61"/>
        <v>193</v>
      </c>
      <c r="Q479" s="50">
        <f t="shared" si="61"/>
        <v>2</v>
      </c>
      <c r="R479" s="50">
        <f t="shared" si="61"/>
        <v>8</v>
      </c>
      <c r="S479" s="50">
        <f t="shared" si="61"/>
        <v>1</v>
      </c>
      <c r="T479" s="50">
        <f t="shared" si="61"/>
        <v>4</v>
      </c>
      <c r="U479" s="51">
        <f>D53</f>
        <v>1</v>
      </c>
      <c r="V479" s="51">
        <f>E53</f>
        <v>3</v>
      </c>
    </row>
    <row r="480" spans="1:22">
      <c r="A480" s="52">
        <f t="shared" ref="A480:E480" si="62">A59</f>
        <v>9</v>
      </c>
      <c r="B480" s="52">
        <f t="shared" si="62"/>
        <v>10</v>
      </c>
      <c r="C480" s="494" t="s">
        <v>1</v>
      </c>
      <c r="D480" s="52" t="str">
        <f t="shared" si="62"/>
        <v>SKB Český Krumlov "D"</v>
      </c>
      <c r="E480" s="52" t="str">
        <f t="shared" si="62"/>
        <v>SKB Český Krumlov "B"</v>
      </c>
      <c r="F480" s="53">
        <f t="shared" si="48"/>
        <v>0</v>
      </c>
      <c r="G480" s="53"/>
      <c r="H480" s="53">
        <f t="shared" si="49"/>
        <v>1</v>
      </c>
      <c r="I480" s="53">
        <f t="shared" si="50"/>
        <v>0</v>
      </c>
      <c r="J480" s="53"/>
      <c r="K480" s="53">
        <f t="shared" si="51"/>
        <v>0</v>
      </c>
      <c r="L480" s="53">
        <f t="shared" si="52"/>
        <v>1</v>
      </c>
      <c r="M480" s="53"/>
      <c r="N480" s="53">
        <f t="shared" si="53"/>
        <v>0</v>
      </c>
      <c r="O480" s="53">
        <f t="shared" ref="O480:T480" si="63">O65</f>
        <v>152</v>
      </c>
      <c r="P480" s="53">
        <f t="shared" si="63"/>
        <v>212</v>
      </c>
      <c r="Q480" s="53">
        <f t="shared" si="63"/>
        <v>3</v>
      </c>
      <c r="R480" s="53">
        <f t="shared" si="63"/>
        <v>8</v>
      </c>
      <c r="S480" s="53">
        <f t="shared" si="63"/>
        <v>1</v>
      </c>
      <c r="T480" s="53">
        <f t="shared" si="63"/>
        <v>4</v>
      </c>
      <c r="U480" s="54">
        <f>D65</f>
        <v>1</v>
      </c>
      <c r="V480" s="54">
        <f>E65</f>
        <v>3</v>
      </c>
    </row>
    <row r="481" spans="1:22">
      <c r="A481" s="52">
        <f t="shared" ref="A481:E481" si="64">A69</f>
        <v>1</v>
      </c>
      <c r="B481" s="52">
        <f t="shared" si="64"/>
        <v>8</v>
      </c>
      <c r="C481" s="494" t="str">
        <f t="shared" si="64"/>
        <v>Disciplína:</v>
      </c>
      <c r="D481" s="52" t="str">
        <f t="shared" si="64"/>
        <v>SKB Český Krumlov "A"</v>
      </c>
      <c r="E481" s="52" t="str">
        <f t="shared" si="64"/>
        <v>Sokol České Budějovice "B"</v>
      </c>
      <c r="F481" s="53">
        <f t="shared" si="48"/>
        <v>0</v>
      </c>
      <c r="G481" s="53"/>
      <c r="H481" s="53">
        <f t="shared" si="49"/>
        <v>1</v>
      </c>
      <c r="I481" s="53">
        <f t="shared" si="50"/>
        <v>0</v>
      </c>
      <c r="J481" s="53"/>
      <c r="K481" s="53">
        <f t="shared" si="51"/>
        <v>0</v>
      </c>
      <c r="L481" s="53">
        <f t="shared" si="52"/>
        <v>1</v>
      </c>
      <c r="M481" s="53"/>
      <c r="N481" s="53">
        <f t="shared" si="53"/>
        <v>0</v>
      </c>
      <c r="O481" s="53">
        <f t="shared" ref="O481:T481" si="65">O75</f>
        <v>174</v>
      </c>
      <c r="P481" s="53">
        <f t="shared" si="65"/>
        <v>189</v>
      </c>
      <c r="Q481" s="53">
        <f t="shared" si="65"/>
        <v>5</v>
      </c>
      <c r="R481" s="53">
        <f t="shared" si="65"/>
        <v>6</v>
      </c>
      <c r="S481" s="53">
        <f t="shared" si="65"/>
        <v>2</v>
      </c>
      <c r="T481" s="53">
        <f t="shared" si="65"/>
        <v>3</v>
      </c>
      <c r="U481" s="54">
        <f t="shared" ref="U481:V481" si="66">D75</f>
        <v>1</v>
      </c>
      <c r="V481" s="54">
        <f t="shared" si="66"/>
        <v>3</v>
      </c>
    </row>
    <row r="482" spans="1:22">
      <c r="A482" s="52">
        <f t="shared" ref="A482:E482" si="67">A79</f>
        <v>2</v>
      </c>
      <c r="B482" s="52">
        <f t="shared" si="67"/>
        <v>7</v>
      </c>
      <c r="C482" s="494" t="str">
        <f t="shared" si="67"/>
        <v>Disciplína:</v>
      </c>
      <c r="D482" s="52" t="str">
        <f t="shared" si="67"/>
        <v>SKB Český Krumlov "C"</v>
      </c>
      <c r="E482" s="52" t="str">
        <f t="shared" si="67"/>
        <v>Sokol Křemže</v>
      </c>
      <c r="F482" s="53">
        <f t="shared" si="48"/>
        <v>0</v>
      </c>
      <c r="G482" s="53"/>
      <c r="H482" s="53">
        <f t="shared" si="49"/>
        <v>1</v>
      </c>
      <c r="I482" s="53">
        <f t="shared" si="50"/>
        <v>0</v>
      </c>
      <c r="J482" s="53"/>
      <c r="K482" s="53">
        <f t="shared" si="51"/>
        <v>0</v>
      </c>
      <c r="L482" s="53">
        <f t="shared" si="52"/>
        <v>1</v>
      </c>
      <c r="M482" s="53"/>
      <c r="N482" s="53">
        <f t="shared" si="53"/>
        <v>0</v>
      </c>
      <c r="O482" s="53">
        <f t="shared" ref="O482:T482" si="68">O85</f>
        <v>189</v>
      </c>
      <c r="P482" s="53">
        <f t="shared" si="68"/>
        <v>188</v>
      </c>
      <c r="Q482" s="53">
        <f t="shared" si="68"/>
        <v>5</v>
      </c>
      <c r="R482" s="53">
        <f t="shared" si="68"/>
        <v>6</v>
      </c>
      <c r="S482" s="53">
        <f t="shared" si="68"/>
        <v>2</v>
      </c>
      <c r="T482" s="53">
        <f t="shared" si="68"/>
        <v>3</v>
      </c>
      <c r="U482" s="54">
        <f t="shared" ref="U482:V482" si="69">D85</f>
        <v>1</v>
      </c>
      <c r="V482" s="54">
        <f t="shared" si="69"/>
        <v>3</v>
      </c>
    </row>
    <row r="483" spans="1:22">
      <c r="A483" s="52">
        <f t="shared" ref="A483:E483" si="70">A89</f>
        <v>3</v>
      </c>
      <c r="B483" s="52">
        <f t="shared" si="70"/>
        <v>6</v>
      </c>
      <c r="C483" s="494" t="str">
        <f t="shared" si="70"/>
        <v>Disciplína:</v>
      </c>
      <c r="D483" s="52" t="str">
        <f t="shared" si="70"/>
        <v>Sokol České Budějovice "A"</v>
      </c>
      <c r="E483" s="52" t="str">
        <f t="shared" si="70"/>
        <v>Sokol Vodňany</v>
      </c>
      <c r="F483" s="53">
        <f t="shared" si="48"/>
        <v>1</v>
      </c>
      <c r="G483" s="53"/>
      <c r="H483" s="53">
        <f t="shared" si="49"/>
        <v>0</v>
      </c>
      <c r="I483" s="53">
        <f t="shared" si="50"/>
        <v>0</v>
      </c>
      <c r="J483" s="53"/>
      <c r="K483" s="53">
        <f t="shared" si="51"/>
        <v>0</v>
      </c>
      <c r="L483" s="53">
        <f t="shared" si="52"/>
        <v>0</v>
      </c>
      <c r="M483" s="53"/>
      <c r="N483" s="53">
        <f t="shared" si="53"/>
        <v>1</v>
      </c>
      <c r="O483" s="53">
        <f t="shared" ref="O483:T483" si="71">O95</f>
        <v>214</v>
      </c>
      <c r="P483" s="53">
        <f t="shared" si="71"/>
        <v>148</v>
      </c>
      <c r="Q483" s="53">
        <f t="shared" si="71"/>
        <v>8</v>
      </c>
      <c r="R483" s="53">
        <f t="shared" si="71"/>
        <v>3</v>
      </c>
      <c r="S483" s="53">
        <f t="shared" si="71"/>
        <v>4</v>
      </c>
      <c r="T483" s="53">
        <f t="shared" si="71"/>
        <v>1</v>
      </c>
      <c r="U483" s="54">
        <f t="shared" ref="U483:V483" si="72">D95</f>
        <v>3</v>
      </c>
      <c r="V483" s="54">
        <f t="shared" si="72"/>
        <v>1</v>
      </c>
    </row>
    <row r="484" spans="1:22" hidden="1">
      <c r="A484" s="52">
        <f t="shared" ref="A484:E484" si="73">A99</f>
        <v>4</v>
      </c>
      <c r="B484" s="52">
        <f t="shared" si="73"/>
        <v>5</v>
      </c>
      <c r="C484" s="494" t="str">
        <f t="shared" si="73"/>
        <v>Disciplína:</v>
      </c>
      <c r="D484" s="52" t="str">
        <f t="shared" si="73"/>
        <v>SK Badminton Tábor - družstvo odstoupilo</v>
      </c>
      <c r="E484" s="52" t="str">
        <f t="shared" si="73"/>
        <v>SK Dobrá Voda</v>
      </c>
      <c r="F484" s="53">
        <f t="shared" si="48"/>
        <v>0</v>
      </c>
      <c r="G484" s="53"/>
      <c r="H484" s="53">
        <f t="shared" si="49"/>
        <v>0</v>
      </c>
      <c r="I484" s="53">
        <f t="shared" si="50"/>
        <v>0</v>
      </c>
      <c r="J484" s="53"/>
      <c r="K484" s="53">
        <f t="shared" si="51"/>
        <v>0</v>
      </c>
      <c r="L484" s="53">
        <f t="shared" si="52"/>
        <v>0</v>
      </c>
      <c r="M484" s="53"/>
      <c r="N484" s="53">
        <f t="shared" si="53"/>
        <v>0</v>
      </c>
      <c r="O484" s="53">
        <f t="shared" ref="O484:T484" si="74">O105</f>
        <v>0</v>
      </c>
      <c r="P484" s="53">
        <f t="shared" si="74"/>
        <v>0</v>
      </c>
      <c r="Q484" s="53">
        <f t="shared" si="74"/>
        <v>0</v>
      </c>
      <c r="R484" s="53">
        <f t="shared" si="74"/>
        <v>0</v>
      </c>
      <c r="S484" s="53">
        <f t="shared" si="74"/>
        <v>0</v>
      </c>
      <c r="T484" s="53">
        <f t="shared" si="74"/>
        <v>0</v>
      </c>
      <c r="U484" s="54">
        <f t="shared" ref="U484:V484" si="75">D105</f>
        <v>0</v>
      </c>
      <c r="V484" s="54">
        <f t="shared" si="75"/>
        <v>0</v>
      </c>
    </row>
    <row r="485" spans="1:22">
      <c r="A485" s="49">
        <f t="shared" ref="A485:E485" si="76">A111</f>
        <v>8</v>
      </c>
      <c r="B485" s="49">
        <f t="shared" si="76"/>
        <v>10</v>
      </c>
      <c r="C485" s="495" t="s">
        <v>2</v>
      </c>
      <c r="D485" s="49" t="str">
        <f t="shared" si="76"/>
        <v>Sokol České Budějovice "B"</v>
      </c>
      <c r="E485" s="49" t="str">
        <f t="shared" si="76"/>
        <v>SKB Český Krumlov "B"</v>
      </c>
      <c r="F485" s="50">
        <f t="shared" si="48"/>
        <v>0</v>
      </c>
      <c r="G485" s="50"/>
      <c r="H485" s="50">
        <f t="shared" si="49"/>
        <v>1</v>
      </c>
      <c r="I485" s="50">
        <f t="shared" si="50"/>
        <v>0</v>
      </c>
      <c r="J485" s="50"/>
      <c r="K485" s="50">
        <f t="shared" si="51"/>
        <v>0</v>
      </c>
      <c r="L485" s="50">
        <f t="shared" si="52"/>
        <v>1</v>
      </c>
      <c r="M485" s="50"/>
      <c r="N485" s="50">
        <f t="shared" si="53"/>
        <v>0</v>
      </c>
      <c r="O485" s="50">
        <f t="shared" ref="O485:T485" si="77">O117</f>
        <v>170</v>
      </c>
      <c r="P485" s="50">
        <f t="shared" si="77"/>
        <v>191</v>
      </c>
      <c r="Q485" s="50">
        <f t="shared" si="77"/>
        <v>4</v>
      </c>
      <c r="R485" s="50">
        <f t="shared" si="77"/>
        <v>7</v>
      </c>
      <c r="S485" s="50">
        <f t="shared" si="77"/>
        <v>2</v>
      </c>
      <c r="T485" s="50">
        <f t="shared" si="77"/>
        <v>3</v>
      </c>
      <c r="U485" s="51">
        <f t="shared" ref="U485:V485" si="78">D117</f>
        <v>1</v>
      </c>
      <c r="V485" s="51">
        <f t="shared" si="78"/>
        <v>3</v>
      </c>
    </row>
    <row r="486" spans="1:22">
      <c r="A486" s="49">
        <f t="shared" ref="A486:E486" si="79">A121</f>
        <v>9</v>
      </c>
      <c r="B486" s="49">
        <f t="shared" si="79"/>
        <v>7</v>
      </c>
      <c r="C486" s="495" t="s">
        <v>35</v>
      </c>
      <c r="D486" s="49" t="str">
        <f t="shared" si="79"/>
        <v>SKB Český Krumlov "D"</v>
      </c>
      <c r="E486" s="49" t="str">
        <f t="shared" si="79"/>
        <v>Sokol Křemže</v>
      </c>
      <c r="F486" s="50">
        <f t="shared" si="48"/>
        <v>0</v>
      </c>
      <c r="G486" s="50"/>
      <c r="H486" s="50">
        <f t="shared" si="49"/>
        <v>1</v>
      </c>
      <c r="I486" s="50">
        <f t="shared" si="50"/>
        <v>0</v>
      </c>
      <c r="J486" s="50"/>
      <c r="K486" s="50">
        <f t="shared" si="51"/>
        <v>0</v>
      </c>
      <c r="L486" s="50">
        <f t="shared" si="52"/>
        <v>1</v>
      </c>
      <c r="M486" s="50"/>
      <c r="N486" s="50">
        <f t="shared" si="53"/>
        <v>0</v>
      </c>
      <c r="O486" s="50">
        <f t="shared" ref="O486:T486" si="80">O127</f>
        <v>154</v>
      </c>
      <c r="P486" s="50">
        <f t="shared" si="80"/>
        <v>165</v>
      </c>
      <c r="Q486" s="50">
        <f t="shared" si="80"/>
        <v>5</v>
      </c>
      <c r="R486" s="50">
        <f t="shared" si="80"/>
        <v>6</v>
      </c>
      <c r="S486" s="50">
        <f t="shared" si="80"/>
        <v>2</v>
      </c>
      <c r="T486" s="50">
        <f t="shared" si="80"/>
        <v>3</v>
      </c>
      <c r="U486" s="51">
        <f t="shared" ref="U486:V486" si="81">D127</f>
        <v>1</v>
      </c>
      <c r="V486" s="51">
        <f t="shared" si="81"/>
        <v>3</v>
      </c>
    </row>
    <row r="487" spans="1:22">
      <c r="A487" s="49">
        <f t="shared" ref="A487:E487" si="82">A131</f>
        <v>1</v>
      </c>
      <c r="B487" s="49">
        <f t="shared" si="82"/>
        <v>6</v>
      </c>
      <c r="C487" s="495" t="s">
        <v>35</v>
      </c>
      <c r="D487" s="49" t="str">
        <f t="shared" si="82"/>
        <v>SKB Český Krumlov "A"</v>
      </c>
      <c r="E487" s="49" t="str">
        <f t="shared" si="82"/>
        <v>Sokol Vodňany</v>
      </c>
      <c r="F487" s="50">
        <f t="shared" si="48"/>
        <v>0</v>
      </c>
      <c r="G487" s="50"/>
      <c r="H487" s="50">
        <f t="shared" si="49"/>
        <v>1</v>
      </c>
      <c r="I487" s="50">
        <f t="shared" si="50"/>
        <v>0</v>
      </c>
      <c r="J487" s="50"/>
      <c r="K487" s="50">
        <f t="shared" si="51"/>
        <v>0</v>
      </c>
      <c r="L487" s="50">
        <f t="shared" si="52"/>
        <v>1</v>
      </c>
      <c r="M487" s="50"/>
      <c r="N487" s="50">
        <f t="shared" si="53"/>
        <v>0</v>
      </c>
      <c r="O487" s="50">
        <f t="shared" ref="O487:T487" si="83">O137</f>
        <v>128</v>
      </c>
      <c r="P487" s="50">
        <f t="shared" si="83"/>
        <v>186</v>
      </c>
      <c r="Q487" s="50">
        <f t="shared" si="83"/>
        <v>2</v>
      </c>
      <c r="R487" s="50">
        <f t="shared" si="83"/>
        <v>8</v>
      </c>
      <c r="S487" s="50">
        <f t="shared" si="83"/>
        <v>1</v>
      </c>
      <c r="T487" s="50">
        <f t="shared" si="83"/>
        <v>4</v>
      </c>
      <c r="U487" s="51">
        <f t="shared" ref="U487:V487" si="84">D137</f>
        <v>1</v>
      </c>
      <c r="V487" s="51">
        <f t="shared" si="84"/>
        <v>3</v>
      </c>
    </row>
    <row r="488" spans="1:22">
      <c r="A488" s="49">
        <f t="shared" ref="A488:E488" si="85">A141</f>
        <v>2</v>
      </c>
      <c r="B488" s="49">
        <f t="shared" si="85"/>
        <v>5</v>
      </c>
      <c r="C488" s="495" t="s">
        <v>35</v>
      </c>
      <c r="D488" s="49" t="str">
        <f t="shared" si="85"/>
        <v>SKB Český Krumlov "C"</v>
      </c>
      <c r="E488" s="49" t="str">
        <f t="shared" si="85"/>
        <v>SK Dobrá Voda</v>
      </c>
      <c r="F488" s="50">
        <f t="shared" si="48"/>
        <v>1</v>
      </c>
      <c r="G488" s="50"/>
      <c r="H488" s="50">
        <f t="shared" si="49"/>
        <v>0</v>
      </c>
      <c r="I488" s="50">
        <f t="shared" si="50"/>
        <v>0</v>
      </c>
      <c r="J488" s="50"/>
      <c r="K488" s="50">
        <f t="shared" si="51"/>
        <v>0</v>
      </c>
      <c r="L488" s="50">
        <f t="shared" si="52"/>
        <v>0</v>
      </c>
      <c r="M488" s="50"/>
      <c r="N488" s="50">
        <f t="shared" si="53"/>
        <v>1</v>
      </c>
      <c r="O488" s="50">
        <f t="shared" ref="O488:T488" si="86">O147</f>
        <v>187</v>
      </c>
      <c r="P488" s="50">
        <f t="shared" si="86"/>
        <v>178</v>
      </c>
      <c r="Q488" s="50">
        <f t="shared" si="86"/>
        <v>7</v>
      </c>
      <c r="R488" s="50">
        <f t="shared" si="86"/>
        <v>4</v>
      </c>
      <c r="S488" s="50">
        <f t="shared" si="86"/>
        <v>3</v>
      </c>
      <c r="T488" s="50">
        <f t="shared" si="86"/>
        <v>2</v>
      </c>
      <c r="U488" s="51">
        <f t="shared" ref="U488:V488" si="87">D147</f>
        <v>3</v>
      </c>
      <c r="V488" s="51">
        <f t="shared" si="87"/>
        <v>1</v>
      </c>
    </row>
    <row r="489" spans="1:22" hidden="1">
      <c r="A489" s="49">
        <f t="shared" ref="A489:E489" si="88">A151</f>
        <v>3</v>
      </c>
      <c r="B489" s="49">
        <f t="shared" si="88"/>
        <v>4</v>
      </c>
      <c r="C489" s="495" t="s">
        <v>35</v>
      </c>
      <c r="D489" s="49" t="str">
        <f t="shared" si="88"/>
        <v>Sokol České Budějovice "A"</v>
      </c>
      <c r="E489" s="49" t="str">
        <f t="shared" si="88"/>
        <v>SK Badminton Tábor - družstvo odstoupilo</v>
      </c>
      <c r="F489" s="50">
        <f t="shared" si="48"/>
        <v>0</v>
      </c>
      <c r="G489" s="50"/>
      <c r="H489" s="50">
        <f t="shared" si="49"/>
        <v>0</v>
      </c>
      <c r="I489" s="50">
        <f t="shared" si="50"/>
        <v>0</v>
      </c>
      <c r="J489" s="50"/>
      <c r="K489" s="50">
        <f t="shared" si="51"/>
        <v>0</v>
      </c>
      <c r="L489" s="50">
        <f t="shared" si="52"/>
        <v>0</v>
      </c>
      <c r="M489" s="50"/>
      <c r="N489" s="50">
        <f t="shared" si="53"/>
        <v>0</v>
      </c>
      <c r="O489" s="50">
        <f t="shared" ref="O489:T489" si="89">O157</f>
        <v>0</v>
      </c>
      <c r="P489" s="50">
        <f t="shared" si="89"/>
        <v>0</v>
      </c>
      <c r="Q489" s="50">
        <f t="shared" si="89"/>
        <v>0</v>
      </c>
      <c r="R489" s="50">
        <f t="shared" si="89"/>
        <v>0</v>
      </c>
      <c r="S489" s="50">
        <f t="shared" si="89"/>
        <v>0</v>
      </c>
      <c r="T489" s="50">
        <f t="shared" si="89"/>
        <v>0</v>
      </c>
      <c r="U489" s="51">
        <f t="shared" ref="U489:V489" si="90">D157</f>
        <v>0</v>
      </c>
      <c r="V489" s="51">
        <f t="shared" si="90"/>
        <v>0</v>
      </c>
    </row>
    <row r="490" spans="1:22">
      <c r="A490" s="52">
        <f t="shared" ref="A490:E490" si="91">A163</f>
        <v>7</v>
      </c>
      <c r="B490" s="52">
        <f t="shared" si="91"/>
        <v>10</v>
      </c>
      <c r="C490" s="494" t="s">
        <v>3</v>
      </c>
      <c r="D490" s="52" t="str">
        <f t="shared" si="91"/>
        <v>Sokol Křemže</v>
      </c>
      <c r="E490" s="52" t="str">
        <f t="shared" si="91"/>
        <v>SKB Český Krumlov "B"</v>
      </c>
      <c r="F490" s="53">
        <f t="shared" si="48"/>
        <v>0</v>
      </c>
      <c r="G490" s="53"/>
      <c r="H490" s="53">
        <f t="shared" si="49"/>
        <v>1</v>
      </c>
      <c r="I490" s="53">
        <f t="shared" si="50"/>
        <v>0</v>
      </c>
      <c r="J490" s="53"/>
      <c r="K490" s="53">
        <f t="shared" si="51"/>
        <v>0</v>
      </c>
      <c r="L490" s="53">
        <f t="shared" si="52"/>
        <v>1</v>
      </c>
      <c r="M490" s="53"/>
      <c r="N490" s="53">
        <f t="shared" si="53"/>
        <v>0</v>
      </c>
      <c r="O490" s="53">
        <f t="shared" ref="O490:T490" si="92">O169</f>
        <v>170</v>
      </c>
      <c r="P490" s="53">
        <f t="shared" si="92"/>
        <v>246</v>
      </c>
      <c r="Q490" s="53">
        <f t="shared" si="92"/>
        <v>4</v>
      </c>
      <c r="R490" s="53">
        <f t="shared" si="92"/>
        <v>8</v>
      </c>
      <c r="S490" s="53">
        <f t="shared" si="92"/>
        <v>1</v>
      </c>
      <c r="T490" s="53">
        <f t="shared" si="92"/>
        <v>4</v>
      </c>
      <c r="U490" s="54">
        <f t="shared" ref="U490:V490" si="93">D169</f>
        <v>1</v>
      </c>
      <c r="V490" s="54">
        <f t="shared" si="93"/>
        <v>3</v>
      </c>
    </row>
    <row r="491" spans="1:22">
      <c r="A491" s="52">
        <f t="shared" ref="A491:E491" si="94">A173</f>
        <v>8</v>
      </c>
      <c r="B491" s="52">
        <f t="shared" si="94"/>
        <v>6</v>
      </c>
      <c r="C491" s="494" t="s">
        <v>35</v>
      </c>
      <c r="D491" s="52" t="str">
        <f t="shared" si="94"/>
        <v>Sokol České Budějovice "B"</v>
      </c>
      <c r="E491" s="52" t="str">
        <f t="shared" si="94"/>
        <v>Sokol Vodňany</v>
      </c>
      <c r="F491" s="53">
        <f t="shared" si="48"/>
        <v>0</v>
      </c>
      <c r="G491" s="53"/>
      <c r="H491" s="53">
        <f t="shared" si="49"/>
        <v>1</v>
      </c>
      <c r="I491" s="53">
        <f t="shared" si="50"/>
        <v>0</v>
      </c>
      <c r="J491" s="53"/>
      <c r="K491" s="53">
        <f t="shared" si="51"/>
        <v>0</v>
      </c>
      <c r="L491" s="53">
        <f t="shared" si="52"/>
        <v>1</v>
      </c>
      <c r="M491" s="53"/>
      <c r="N491" s="53">
        <f t="shared" si="53"/>
        <v>0</v>
      </c>
      <c r="O491" s="53">
        <f t="shared" ref="O491:T491" si="95">O179</f>
        <v>131</v>
      </c>
      <c r="P491" s="53">
        <f t="shared" si="95"/>
        <v>169</v>
      </c>
      <c r="Q491" s="53">
        <f t="shared" si="95"/>
        <v>4</v>
      </c>
      <c r="R491" s="53">
        <f t="shared" si="95"/>
        <v>6</v>
      </c>
      <c r="S491" s="53">
        <f t="shared" si="95"/>
        <v>2</v>
      </c>
      <c r="T491" s="53">
        <f t="shared" si="95"/>
        <v>3</v>
      </c>
      <c r="U491" s="54">
        <f t="shared" ref="U491:V491" si="96">D179</f>
        <v>1</v>
      </c>
      <c r="V491" s="54">
        <f t="shared" si="96"/>
        <v>3</v>
      </c>
    </row>
    <row r="492" spans="1:22">
      <c r="A492" s="52">
        <f t="shared" ref="A492:E492" si="97">A183</f>
        <v>9</v>
      </c>
      <c r="B492" s="52">
        <f t="shared" si="97"/>
        <v>5</v>
      </c>
      <c r="C492" s="494" t="s">
        <v>35</v>
      </c>
      <c r="D492" s="52" t="str">
        <f t="shared" si="97"/>
        <v>SKB Český Krumlov "D"</v>
      </c>
      <c r="E492" s="52" t="str">
        <f t="shared" si="97"/>
        <v>SK Dobrá Voda</v>
      </c>
      <c r="F492" s="53">
        <f t="shared" si="48"/>
        <v>0</v>
      </c>
      <c r="G492" s="53"/>
      <c r="H492" s="53">
        <f t="shared" si="49"/>
        <v>1</v>
      </c>
      <c r="I492" s="53">
        <f t="shared" si="50"/>
        <v>0</v>
      </c>
      <c r="J492" s="53"/>
      <c r="K492" s="53">
        <f t="shared" si="51"/>
        <v>0</v>
      </c>
      <c r="L492" s="53">
        <f t="shared" si="52"/>
        <v>1</v>
      </c>
      <c r="M492" s="53"/>
      <c r="N492" s="53">
        <f t="shared" si="53"/>
        <v>0</v>
      </c>
      <c r="O492" s="53">
        <f t="shared" ref="O492:T492" si="98">O189</f>
        <v>139</v>
      </c>
      <c r="P492" s="53">
        <f t="shared" si="98"/>
        <v>194</v>
      </c>
      <c r="Q492" s="53">
        <f t="shared" si="98"/>
        <v>2</v>
      </c>
      <c r="R492" s="53">
        <f t="shared" si="98"/>
        <v>8</v>
      </c>
      <c r="S492" s="53">
        <f t="shared" si="98"/>
        <v>1</v>
      </c>
      <c r="T492" s="53">
        <f t="shared" si="98"/>
        <v>4</v>
      </c>
      <c r="U492" s="54">
        <f t="shared" ref="U492:V492" si="99">D189</f>
        <v>1</v>
      </c>
      <c r="V492" s="54">
        <f t="shared" si="99"/>
        <v>3</v>
      </c>
    </row>
    <row r="493" spans="1:22" hidden="1">
      <c r="A493" s="52">
        <f t="shared" ref="A493:E493" si="100">A193</f>
        <v>1</v>
      </c>
      <c r="B493" s="52">
        <f t="shared" si="100"/>
        <v>4</v>
      </c>
      <c r="C493" s="494" t="s">
        <v>35</v>
      </c>
      <c r="D493" s="52" t="str">
        <f t="shared" si="100"/>
        <v>SKB Český Krumlov "A"</v>
      </c>
      <c r="E493" s="52" t="str">
        <f t="shared" si="100"/>
        <v>SK Badminton Tábor - družstvo odstoupilo</v>
      </c>
      <c r="F493" s="53">
        <f t="shared" si="48"/>
        <v>0</v>
      </c>
      <c r="G493" s="53"/>
      <c r="H493" s="53">
        <f t="shared" si="49"/>
        <v>0</v>
      </c>
      <c r="I493" s="53">
        <f t="shared" si="50"/>
        <v>0</v>
      </c>
      <c r="J493" s="53"/>
      <c r="K493" s="53">
        <f t="shared" si="51"/>
        <v>0</v>
      </c>
      <c r="L493" s="53">
        <f t="shared" si="52"/>
        <v>0</v>
      </c>
      <c r="M493" s="53"/>
      <c r="N493" s="53">
        <f t="shared" si="53"/>
        <v>0</v>
      </c>
      <c r="O493" s="53">
        <f t="shared" ref="O493:T493" si="101">O199</f>
        <v>0</v>
      </c>
      <c r="P493" s="53">
        <f t="shared" si="101"/>
        <v>0</v>
      </c>
      <c r="Q493" s="53">
        <f t="shared" si="101"/>
        <v>0</v>
      </c>
      <c r="R493" s="53">
        <f t="shared" si="101"/>
        <v>0</v>
      </c>
      <c r="S493" s="53">
        <f t="shared" si="101"/>
        <v>0</v>
      </c>
      <c r="T493" s="53">
        <f t="shared" si="101"/>
        <v>0</v>
      </c>
      <c r="U493" s="54">
        <f t="shared" ref="U493:V493" si="102">D199</f>
        <v>0</v>
      </c>
      <c r="V493" s="54">
        <f t="shared" si="102"/>
        <v>0</v>
      </c>
    </row>
    <row r="494" spans="1:22">
      <c r="A494" s="52">
        <f t="shared" ref="A494:E494" si="103">A203</f>
        <v>2</v>
      </c>
      <c r="B494" s="52">
        <f t="shared" si="103"/>
        <v>3</v>
      </c>
      <c r="C494" s="494" t="s">
        <v>35</v>
      </c>
      <c r="D494" s="52" t="str">
        <f t="shared" si="103"/>
        <v>SKB Český Krumlov "C"</v>
      </c>
      <c r="E494" s="52" t="str">
        <f t="shared" si="103"/>
        <v>Sokol České Budějovice "A"</v>
      </c>
      <c r="F494" s="53">
        <f t="shared" si="48"/>
        <v>0</v>
      </c>
      <c r="G494" s="53"/>
      <c r="H494" s="53">
        <f t="shared" si="49"/>
        <v>1</v>
      </c>
      <c r="I494" s="53">
        <f t="shared" si="50"/>
        <v>0</v>
      </c>
      <c r="J494" s="53"/>
      <c r="K494" s="53">
        <f t="shared" si="51"/>
        <v>0</v>
      </c>
      <c r="L494" s="53">
        <f t="shared" si="52"/>
        <v>1</v>
      </c>
      <c r="M494" s="53"/>
      <c r="N494" s="53">
        <f t="shared" si="53"/>
        <v>0</v>
      </c>
      <c r="O494" s="53">
        <f t="shared" ref="O494:T494" si="104">O209</f>
        <v>184</v>
      </c>
      <c r="P494" s="53">
        <f t="shared" si="104"/>
        <v>249</v>
      </c>
      <c r="Q494" s="53">
        <f t="shared" si="104"/>
        <v>2</v>
      </c>
      <c r="R494" s="53">
        <f t="shared" si="104"/>
        <v>10</v>
      </c>
      <c r="S494" s="53">
        <f t="shared" si="104"/>
        <v>0</v>
      </c>
      <c r="T494" s="53">
        <f t="shared" si="104"/>
        <v>5</v>
      </c>
      <c r="U494" s="54">
        <f t="shared" ref="U494:V494" si="105">D209</f>
        <v>1</v>
      </c>
      <c r="V494" s="54">
        <f t="shared" si="105"/>
        <v>3</v>
      </c>
    </row>
    <row r="495" spans="1:22">
      <c r="A495" s="49">
        <f t="shared" ref="A495:E495" si="106">A215</f>
        <v>6</v>
      </c>
      <c r="B495" s="49">
        <f t="shared" si="106"/>
        <v>10</v>
      </c>
      <c r="C495" s="495" t="s">
        <v>4</v>
      </c>
      <c r="D495" s="49" t="str">
        <f t="shared" si="106"/>
        <v>Sokol Vodňany</v>
      </c>
      <c r="E495" s="49" t="str">
        <f t="shared" si="106"/>
        <v>SKB Český Krumlov "B"</v>
      </c>
      <c r="F495" s="50">
        <f t="shared" si="48"/>
        <v>1</v>
      </c>
      <c r="G495" s="50"/>
      <c r="H495" s="50">
        <f t="shared" si="49"/>
        <v>0</v>
      </c>
      <c r="I495" s="50">
        <f t="shared" si="50"/>
        <v>0</v>
      </c>
      <c r="J495" s="50"/>
      <c r="K495" s="50">
        <f t="shared" si="51"/>
        <v>0</v>
      </c>
      <c r="L495" s="50">
        <f t="shared" si="52"/>
        <v>0</v>
      </c>
      <c r="M495" s="50"/>
      <c r="N495" s="50">
        <f t="shared" si="53"/>
        <v>1</v>
      </c>
      <c r="O495" s="50">
        <f t="shared" ref="O495:T495" si="107">O221</f>
        <v>168</v>
      </c>
      <c r="P495" s="50">
        <f t="shared" si="107"/>
        <v>175</v>
      </c>
      <c r="Q495" s="50">
        <f t="shared" si="107"/>
        <v>7</v>
      </c>
      <c r="R495" s="50">
        <f t="shared" si="107"/>
        <v>4</v>
      </c>
      <c r="S495" s="50">
        <f t="shared" si="107"/>
        <v>3</v>
      </c>
      <c r="T495" s="50">
        <f t="shared" si="107"/>
        <v>2</v>
      </c>
      <c r="U495" s="51">
        <f t="shared" ref="U495:V495" si="108">D221</f>
        <v>3</v>
      </c>
      <c r="V495" s="51">
        <f t="shared" si="108"/>
        <v>1</v>
      </c>
    </row>
    <row r="496" spans="1:22">
      <c r="A496" s="49">
        <f t="shared" ref="A496:E496" si="109">A225</f>
        <v>7</v>
      </c>
      <c r="B496" s="49">
        <f t="shared" si="109"/>
        <v>5</v>
      </c>
      <c r="C496" s="495" t="s">
        <v>35</v>
      </c>
      <c r="D496" s="49" t="str">
        <f t="shared" si="109"/>
        <v>Sokol Křemže</v>
      </c>
      <c r="E496" s="49" t="str">
        <f t="shared" si="109"/>
        <v>SK Dobrá Voda</v>
      </c>
      <c r="F496" s="50">
        <f t="shared" si="48"/>
        <v>1</v>
      </c>
      <c r="G496" s="50"/>
      <c r="H496" s="50">
        <f t="shared" si="49"/>
        <v>0</v>
      </c>
      <c r="I496" s="50">
        <f t="shared" si="50"/>
        <v>0</v>
      </c>
      <c r="J496" s="50"/>
      <c r="K496" s="50">
        <f t="shared" si="51"/>
        <v>0</v>
      </c>
      <c r="L496" s="50">
        <f t="shared" si="52"/>
        <v>0</v>
      </c>
      <c r="M496" s="50"/>
      <c r="N496" s="50">
        <f t="shared" si="53"/>
        <v>1</v>
      </c>
      <c r="O496" s="50">
        <f t="shared" ref="O496:T496" si="110">O231</f>
        <v>213</v>
      </c>
      <c r="P496" s="50">
        <f t="shared" si="110"/>
        <v>177</v>
      </c>
      <c r="Q496" s="50">
        <f t="shared" si="110"/>
        <v>7</v>
      </c>
      <c r="R496" s="50">
        <f t="shared" si="110"/>
        <v>4</v>
      </c>
      <c r="S496" s="50">
        <f t="shared" si="110"/>
        <v>3</v>
      </c>
      <c r="T496" s="50">
        <f t="shared" si="110"/>
        <v>2</v>
      </c>
      <c r="U496" s="51">
        <f t="shared" ref="U496:V496" si="111">D231</f>
        <v>3</v>
      </c>
      <c r="V496" s="51">
        <f t="shared" si="111"/>
        <v>1</v>
      </c>
    </row>
    <row r="497" spans="1:22" hidden="1">
      <c r="A497" s="49">
        <f t="shared" ref="A497:E497" si="112">A235</f>
        <v>8</v>
      </c>
      <c r="B497" s="49">
        <f t="shared" si="112"/>
        <v>4</v>
      </c>
      <c r="C497" s="495" t="s">
        <v>35</v>
      </c>
      <c r="D497" s="49" t="str">
        <f t="shared" si="112"/>
        <v>Sokol České Budějovice "B"</v>
      </c>
      <c r="E497" s="49" t="str">
        <f t="shared" si="112"/>
        <v>SK Badminton Tábor - družstvo odstoupilo</v>
      </c>
      <c r="F497" s="50">
        <f t="shared" si="48"/>
        <v>0</v>
      </c>
      <c r="G497" s="50"/>
      <c r="H497" s="50">
        <f t="shared" si="49"/>
        <v>0</v>
      </c>
      <c r="I497" s="50">
        <f t="shared" si="50"/>
        <v>0</v>
      </c>
      <c r="J497" s="50"/>
      <c r="K497" s="50">
        <f t="shared" si="51"/>
        <v>0</v>
      </c>
      <c r="L497" s="50">
        <f t="shared" si="52"/>
        <v>0</v>
      </c>
      <c r="M497" s="50"/>
      <c r="N497" s="50">
        <f t="shared" si="53"/>
        <v>0</v>
      </c>
      <c r="O497" s="50">
        <f t="shared" ref="O497:T497" si="113">O241</f>
        <v>0</v>
      </c>
      <c r="P497" s="50">
        <f t="shared" si="113"/>
        <v>0</v>
      </c>
      <c r="Q497" s="50">
        <f t="shared" si="113"/>
        <v>0</v>
      </c>
      <c r="R497" s="50">
        <f t="shared" si="113"/>
        <v>0</v>
      </c>
      <c r="S497" s="50">
        <f t="shared" si="113"/>
        <v>0</v>
      </c>
      <c r="T497" s="50">
        <f t="shared" si="113"/>
        <v>0</v>
      </c>
      <c r="U497" s="51">
        <f t="shared" ref="U497:V497" si="114">D241</f>
        <v>0</v>
      </c>
      <c r="V497" s="51">
        <f t="shared" si="114"/>
        <v>0</v>
      </c>
    </row>
    <row r="498" spans="1:22">
      <c r="A498" s="49">
        <f t="shared" ref="A498:E498" si="115">A245</f>
        <v>9</v>
      </c>
      <c r="B498" s="49">
        <f t="shared" si="115"/>
        <v>3</v>
      </c>
      <c r="C498" s="495" t="s">
        <v>35</v>
      </c>
      <c r="D498" s="49" t="str">
        <f t="shared" si="115"/>
        <v>SKB Český Krumlov "D"</v>
      </c>
      <c r="E498" s="49" t="str">
        <f t="shared" si="115"/>
        <v>Sokol České Budějovice "A"</v>
      </c>
      <c r="F498" s="50">
        <f t="shared" si="48"/>
        <v>0</v>
      </c>
      <c r="G498" s="50"/>
      <c r="H498" s="50">
        <f t="shared" si="49"/>
        <v>1</v>
      </c>
      <c r="I498" s="50">
        <f t="shared" si="50"/>
        <v>0</v>
      </c>
      <c r="J498" s="50"/>
      <c r="K498" s="50">
        <f t="shared" si="51"/>
        <v>0</v>
      </c>
      <c r="L498" s="50">
        <f t="shared" si="52"/>
        <v>1</v>
      </c>
      <c r="M498" s="50"/>
      <c r="N498" s="50">
        <f t="shared" si="53"/>
        <v>0</v>
      </c>
      <c r="O498" s="50">
        <f t="shared" ref="O498:T498" si="116">O251</f>
        <v>103</v>
      </c>
      <c r="P498" s="50">
        <f t="shared" si="116"/>
        <v>197</v>
      </c>
      <c r="Q498" s="50">
        <f t="shared" si="116"/>
        <v>2</v>
      </c>
      <c r="R498" s="50">
        <f t="shared" si="116"/>
        <v>8</v>
      </c>
      <c r="S498" s="50">
        <f t="shared" si="116"/>
        <v>1</v>
      </c>
      <c r="T498" s="50">
        <f t="shared" si="116"/>
        <v>4</v>
      </c>
      <c r="U498" s="51">
        <f t="shared" ref="U498:V498" si="117">D251</f>
        <v>1</v>
      </c>
      <c r="V498" s="51">
        <f t="shared" si="117"/>
        <v>3</v>
      </c>
    </row>
    <row r="499" spans="1:22">
      <c r="A499" s="49">
        <f t="shared" ref="A499:E499" si="118">A255</f>
        <v>1</v>
      </c>
      <c r="B499" s="49">
        <f t="shared" si="118"/>
        <v>2</v>
      </c>
      <c r="C499" s="495" t="s">
        <v>35</v>
      </c>
      <c r="D499" s="49" t="str">
        <f t="shared" si="118"/>
        <v>SKB Český Krumlov "A"</v>
      </c>
      <c r="E499" s="49" t="str">
        <f t="shared" si="118"/>
        <v>SKB Český Krumlov "C"</v>
      </c>
      <c r="F499" s="50">
        <f t="shared" si="48"/>
        <v>0</v>
      </c>
      <c r="G499" s="50"/>
      <c r="H499" s="50">
        <f t="shared" si="49"/>
        <v>1</v>
      </c>
      <c r="I499" s="50">
        <f t="shared" si="50"/>
        <v>0</v>
      </c>
      <c r="J499" s="50"/>
      <c r="K499" s="50">
        <f t="shared" si="51"/>
        <v>0</v>
      </c>
      <c r="L499" s="50">
        <f t="shared" si="52"/>
        <v>1</v>
      </c>
      <c r="M499" s="50"/>
      <c r="N499" s="50">
        <f t="shared" si="53"/>
        <v>0</v>
      </c>
      <c r="O499" s="50">
        <f t="shared" ref="O499:T499" si="119">O261</f>
        <v>180</v>
      </c>
      <c r="P499" s="50">
        <f t="shared" si="119"/>
        <v>201</v>
      </c>
      <c r="Q499" s="50">
        <f t="shared" si="119"/>
        <v>3</v>
      </c>
      <c r="R499" s="50">
        <f t="shared" si="119"/>
        <v>8</v>
      </c>
      <c r="S499" s="50">
        <f t="shared" si="119"/>
        <v>1</v>
      </c>
      <c r="T499" s="50">
        <f t="shared" si="119"/>
        <v>4</v>
      </c>
      <c r="U499" s="51">
        <f t="shared" ref="U499:V499" si="120">D261</f>
        <v>1</v>
      </c>
      <c r="V499" s="51">
        <f t="shared" si="120"/>
        <v>3</v>
      </c>
    </row>
    <row r="500" spans="1:22">
      <c r="A500" s="52">
        <f t="shared" ref="A500:E500" si="121">A267</f>
        <v>5</v>
      </c>
      <c r="B500" s="52">
        <f t="shared" si="121"/>
        <v>10</v>
      </c>
      <c r="C500" s="494" t="s">
        <v>5</v>
      </c>
      <c r="D500" s="52" t="str">
        <f t="shared" si="121"/>
        <v>SK Dobrá Voda</v>
      </c>
      <c r="E500" s="52" t="str">
        <f t="shared" si="121"/>
        <v>SKB Český Krumlov "B"</v>
      </c>
      <c r="F500" s="53">
        <f t="shared" si="48"/>
        <v>0</v>
      </c>
      <c r="G500" s="53"/>
      <c r="H500" s="53">
        <f t="shared" si="49"/>
        <v>1</v>
      </c>
      <c r="I500" s="53">
        <f t="shared" si="50"/>
        <v>0</v>
      </c>
      <c r="J500" s="53"/>
      <c r="K500" s="53">
        <f t="shared" si="51"/>
        <v>0</v>
      </c>
      <c r="L500" s="53">
        <f t="shared" si="52"/>
        <v>1</v>
      </c>
      <c r="M500" s="53"/>
      <c r="N500" s="53">
        <f t="shared" si="53"/>
        <v>0</v>
      </c>
      <c r="O500" s="53">
        <f t="shared" ref="O500:T500" si="122">O273</f>
        <v>193</v>
      </c>
      <c r="P500" s="53">
        <f t="shared" si="122"/>
        <v>214</v>
      </c>
      <c r="Q500" s="53">
        <f t="shared" si="122"/>
        <v>5</v>
      </c>
      <c r="R500" s="53">
        <f t="shared" si="122"/>
        <v>7</v>
      </c>
      <c r="S500" s="53">
        <f t="shared" si="122"/>
        <v>2</v>
      </c>
      <c r="T500" s="53">
        <f t="shared" si="122"/>
        <v>3</v>
      </c>
      <c r="U500" s="54">
        <f t="shared" ref="U500:V500" si="123">D273</f>
        <v>1</v>
      </c>
      <c r="V500" s="54">
        <f t="shared" si="123"/>
        <v>3</v>
      </c>
    </row>
    <row r="501" spans="1:22" hidden="1">
      <c r="A501" s="52">
        <f t="shared" ref="A501:E501" si="124">A277</f>
        <v>6</v>
      </c>
      <c r="B501" s="52">
        <f t="shared" si="124"/>
        <v>4</v>
      </c>
      <c r="C501" s="494" t="s">
        <v>35</v>
      </c>
      <c r="D501" s="52" t="str">
        <f t="shared" si="124"/>
        <v>Sokol Vodňany</v>
      </c>
      <c r="E501" s="52" t="str">
        <f t="shared" si="124"/>
        <v>SK Badminton Tábor - družstvo odstoupilo</v>
      </c>
      <c r="F501" s="53">
        <f t="shared" si="48"/>
        <v>0</v>
      </c>
      <c r="G501" s="53"/>
      <c r="H501" s="53">
        <f t="shared" si="49"/>
        <v>0</v>
      </c>
      <c r="I501" s="53">
        <f t="shared" si="50"/>
        <v>0</v>
      </c>
      <c r="J501" s="53"/>
      <c r="K501" s="53">
        <f t="shared" si="51"/>
        <v>0</v>
      </c>
      <c r="L501" s="53">
        <f t="shared" si="52"/>
        <v>0</v>
      </c>
      <c r="M501" s="53"/>
      <c r="N501" s="53">
        <f t="shared" si="53"/>
        <v>0</v>
      </c>
      <c r="O501" s="53">
        <f t="shared" ref="O501:T501" si="125">O283</f>
        <v>0</v>
      </c>
      <c r="P501" s="53">
        <f t="shared" si="125"/>
        <v>0</v>
      </c>
      <c r="Q501" s="53">
        <f t="shared" si="125"/>
        <v>0</v>
      </c>
      <c r="R501" s="53">
        <f t="shared" si="125"/>
        <v>0</v>
      </c>
      <c r="S501" s="53">
        <f t="shared" si="125"/>
        <v>0</v>
      </c>
      <c r="T501" s="53">
        <f t="shared" si="125"/>
        <v>0</v>
      </c>
      <c r="U501" s="54">
        <f t="shared" ref="U501:V501" si="126">D283</f>
        <v>0</v>
      </c>
      <c r="V501" s="54">
        <f t="shared" si="126"/>
        <v>0</v>
      </c>
    </row>
    <row r="502" spans="1:22">
      <c r="A502" s="52">
        <f t="shared" ref="A502:E502" si="127">A287</f>
        <v>7</v>
      </c>
      <c r="B502" s="52">
        <f t="shared" si="127"/>
        <v>3</v>
      </c>
      <c r="C502" s="494" t="s">
        <v>35</v>
      </c>
      <c r="D502" s="52" t="str">
        <f t="shared" si="127"/>
        <v>Sokol Křemže</v>
      </c>
      <c r="E502" s="52" t="str">
        <f t="shared" si="127"/>
        <v>Sokol České Budějovice "A"</v>
      </c>
      <c r="F502" s="53">
        <f t="shared" si="48"/>
        <v>0</v>
      </c>
      <c r="G502" s="53"/>
      <c r="H502" s="53">
        <f t="shared" si="49"/>
        <v>1</v>
      </c>
      <c r="I502" s="53">
        <f t="shared" si="50"/>
        <v>0</v>
      </c>
      <c r="J502" s="53"/>
      <c r="K502" s="53">
        <f t="shared" si="51"/>
        <v>0</v>
      </c>
      <c r="L502" s="53">
        <f t="shared" si="52"/>
        <v>1</v>
      </c>
      <c r="M502" s="53"/>
      <c r="N502" s="53">
        <f t="shared" si="53"/>
        <v>0</v>
      </c>
      <c r="O502" s="53">
        <f t="shared" ref="O502:T502" si="128">O293</f>
        <v>164</v>
      </c>
      <c r="P502" s="53">
        <f t="shared" si="128"/>
        <v>219</v>
      </c>
      <c r="Q502" s="53">
        <f t="shared" si="128"/>
        <v>1</v>
      </c>
      <c r="R502" s="53">
        <f t="shared" si="128"/>
        <v>10</v>
      </c>
      <c r="S502" s="53">
        <f t="shared" si="128"/>
        <v>0</v>
      </c>
      <c r="T502" s="53">
        <f t="shared" si="128"/>
        <v>5</v>
      </c>
      <c r="U502" s="54">
        <f t="shared" ref="U502:V502" si="129">D293</f>
        <v>1</v>
      </c>
      <c r="V502" s="54">
        <f t="shared" si="129"/>
        <v>3</v>
      </c>
    </row>
    <row r="503" spans="1:22">
      <c r="A503" s="52">
        <f t="shared" ref="A503:E503" si="130">A297</f>
        <v>8</v>
      </c>
      <c r="B503" s="52">
        <f t="shared" si="130"/>
        <v>2</v>
      </c>
      <c r="C503" s="494" t="s">
        <v>35</v>
      </c>
      <c r="D503" s="52" t="str">
        <f t="shared" si="130"/>
        <v>Sokol České Budějovice "B"</v>
      </c>
      <c r="E503" s="52" t="str">
        <f t="shared" si="130"/>
        <v>SKB Český Krumlov "C"</v>
      </c>
      <c r="F503" s="53">
        <f t="shared" si="48"/>
        <v>0</v>
      </c>
      <c r="G503" s="53"/>
      <c r="H503" s="53">
        <f t="shared" si="49"/>
        <v>1</v>
      </c>
      <c r="I503" s="53">
        <f t="shared" si="50"/>
        <v>0</v>
      </c>
      <c r="J503" s="53"/>
      <c r="K503" s="53">
        <f t="shared" si="51"/>
        <v>0</v>
      </c>
      <c r="L503" s="53">
        <f t="shared" si="52"/>
        <v>1</v>
      </c>
      <c r="M503" s="53"/>
      <c r="N503" s="53">
        <f t="shared" si="53"/>
        <v>0</v>
      </c>
      <c r="O503" s="53">
        <f t="shared" ref="O503:T503" si="131">O303</f>
        <v>157</v>
      </c>
      <c r="P503" s="53">
        <f t="shared" si="131"/>
        <v>226</v>
      </c>
      <c r="Q503" s="53">
        <f t="shared" si="131"/>
        <v>2</v>
      </c>
      <c r="R503" s="53">
        <f t="shared" si="131"/>
        <v>9</v>
      </c>
      <c r="S503" s="53">
        <f t="shared" si="131"/>
        <v>1</v>
      </c>
      <c r="T503" s="53">
        <f t="shared" si="131"/>
        <v>4</v>
      </c>
      <c r="U503" s="54">
        <f t="shared" ref="U503:V503" si="132">D303</f>
        <v>1</v>
      </c>
      <c r="V503" s="54">
        <f t="shared" si="132"/>
        <v>3</v>
      </c>
    </row>
    <row r="504" spans="1:22">
      <c r="A504" s="52">
        <f>A307</f>
        <v>9</v>
      </c>
      <c r="B504" s="52">
        <f>B307</f>
        <v>1</v>
      </c>
      <c r="C504" s="494" t="s">
        <v>35</v>
      </c>
      <c r="D504" s="52" t="str">
        <f>D307</f>
        <v>SKB Český Krumlov "D"</v>
      </c>
      <c r="E504" s="52" t="str">
        <f>E307</f>
        <v>SKB Český Krumlov "A"</v>
      </c>
      <c r="F504" s="53">
        <f t="shared" si="48"/>
        <v>0</v>
      </c>
      <c r="G504" s="53"/>
      <c r="H504" s="53">
        <f t="shared" si="49"/>
        <v>1</v>
      </c>
      <c r="I504" s="53">
        <f t="shared" si="50"/>
        <v>0</v>
      </c>
      <c r="J504" s="53"/>
      <c r="K504" s="53">
        <f t="shared" si="51"/>
        <v>0</v>
      </c>
      <c r="L504" s="53">
        <f t="shared" si="52"/>
        <v>1</v>
      </c>
      <c r="M504" s="53"/>
      <c r="N504" s="53">
        <f t="shared" si="53"/>
        <v>0</v>
      </c>
      <c r="O504" s="53">
        <f t="shared" ref="O504:T504" si="133">O313</f>
        <v>184</v>
      </c>
      <c r="P504" s="53">
        <f t="shared" si="133"/>
        <v>204</v>
      </c>
      <c r="Q504" s="53">
        <f t="shared" si="133"/>
        <v>5</v>
      </c>
      <c r="R504" s="53">
        <f t="shared" si="133"/>
        <v>6</v>
      </c>
      <c r="S504" s="53">
        <f t="shared" si="133"/>
        <v>2</v>
      </c>
      <c r="T504" s="53">
        <f t="shared" si="133"/>
        <v>3</v>
      </c>
      <c r="U504" s="54">
        <f>D313</f>
        <v>1</v>
      </c>
      <c r="V504" s="54">
        <f>E313</f>
        <v>3</v>
      </c>
    </row>
    <row r="505" spans="1:22" hidden="1">
      <c r="A505" s="49">
        <f>A319</f>
        <v>4</v>
      </c>
      <c r="B505" s="49">
        <f>B319</f>
        <v>10</v>
      </c>
      <c r="C505" s="495" t="s">
        <v>6</v>
      </c>
      <c r="D505" s="49" t="str">
        <f>D319</f>
        <v>SK Badminton Tábor - družstvo odstoupilo</v>
      </c>
      <c r="E505" s="49" t="str">
        <f>E319</f>
        <v>SKB Český Krumlov "B"</v>
      </c>
      <c r="F505" s="50">
        <f t="shared" si="48"/>
        <v>0</v>
      </c>
      <c r="G505" s="50"/>
      <c r="H505" s="50">
        <f t="shared" si="49"/>
        <v>0</v>
      </c>
      <c r="I505" s="50">
        <f t="shared" si="50"/>
        <v>0</v>
      </c>
      <c r="J505" s="50"/>
      <c r="K505" s="50">
        <f t="shared" si="51"/>
        <v>0</v>
      </c>
      <c r="L505" s="50">
        <f t="shared" si="52"/>
        <v>0</v>
      </c>
      <c r="M505" s="50"/>
      <c r="N505" s="50">
        <f t="shared" si="53"/>
        <v>0</v>
      </c>
      <c r="O505" s="50">
        <f t="shared" ref="O505:T505" si="134">O325</f>
        <v>0</v>
      </c>
      <c r="P505" s="50">
        <f t="shared" si="134"/>
        <v>0</v>
      </c>
      <c r="Q505" s="50">
        <f t="shared" si="134"/>
        <v>0</v>
      </c>
      <c r="R505" s="50">
        <f t="shared" si="134"/>
        <v>0</v>
      </c>
      <c r="S505" s="50">
        <f t="shared" si="134"/>
        <v>0</v>
      </c>
      <c r="T505" s="50">
        <f t="shared" si="134"/>
        <v>0</v>
      </c>
      <c r="U505" s="51">
        <f>D325</f>
        <v>0</v>
      </c>
      <c r="V505" s="51">
        <f>E325</f>
        <v>0</v>
      </c>
    </row>
    <row r="506" spans="1:22">
      <c r="A506" s="49">
        <f>A329</f>
        <v>5</v>
      </c>
      <c r="B506" s="49">
        <f>B329</f>
        <v>3</v>
      </c>
      <c r="C506" s="495" t="s">
        <v>35</v>
      </c>
      <c r="D506" s="49" t="str">
        <f>D329</f>
        <v>SK Dobrá Voda</v>
      </c>
      <c r="E506" s="49" t="str">
        <f>E329</f>
        <v>Sokol České Budějovice "A"</v>
      </c>
      <c r="F506" s="50">
        <f t="shared" si="48"/>
        <v>0</v>
      </c>
      <c r="G506" s="50"/>
      <c r="H506" s="50">
        <f t="shared" si="49"/>
        <v>1</v>
      </c>
      <c r="I506" s="50">
        <f t="shared" si="50"/>
        <v>0</v>
      </c>
      <c r="J506" s="50"/>
      <c r="K506" s="50">
        <f t="shared" si="51"/>
        <v>0</v>
      </c>
      <c r="L506" s="50">
        <f t="shared" si="52"/>
        <v>1</v>
      </c>
      <c r="M506" s="50"/>
      <c r="N506" s="50">
        <f t="shared" si="53"/>
        <v>0</v>
      </c>
      <c r="O506" s="50">
        <f t="shared" ref="O506:T506" si="135">O335</f>
        <v>120</v>
      </c>
      <c r="P506" s="50">
        <f t="shared" si="135"/>
        <v>210</v>
      </c>
      <c r="Q506" s="50">
        <f t="shared" si="135"/>
        <v>0</v>
      </c>
      <c r="R506" s="50">
        <f t="shared" si="135"/>
        <v>10</v>
      </c>
      <c r="S506" s="50">
        <f t="shared" si="135"/>
        <v>0</v>
      </c>
      <c r="T506" s="50">
        <f t="shared" si="135"/>
        <v>5</v>
      </c>
      <c r="U506" s="51">
        <f>D335</f>
        <v>1</v>
      </c>
      <c r="V506" s="51">
        <f>E335</f>
        <v>3</v>
      </c>
    </row>
    <row r="507" spans="1:22">
      <c r="A507" s="49">
        <f>A339</f>
        <v>6</v>
      </c>
      <c r="B507" s="49">
        <f>B339</f>
        <v>2</v>
      </c>
      <c r="C507" s="495" t="s">
        <v>35</v>
      </c>
      <c r="D507" s="49" t="str">
        <f>D339</f>
        <v>Sokol Vodňany</v>
      </c>
      <c r="E507" s="49" t="str">
        <f>E339</f>
        <v>SKB Český Krumlov "C"</v>
      </c>
      <c r="F507" s="50">
        <f t="shared" si="48"/>
        <v>0</v>
      </c>
      <c r="G507" s="50"/>
      <c r="H507" s="50">
        <f t="shared" si="49"/>
        <v>1</v>
      </c>
      <c r="I507" s="50">
        <f t="shared" si="50"/>
        <v>0</v>
      </c>
      <c r="J507" s="50"/>
      <c r="K507" s="50">
        <f t="shared" si="51"/>
        <v>0</v>
      </c>
      <c r="L507" s="50">
        <f t="shared" si="52"/>
        <v>1</v>
      </c>
      <c r="M507" s="50"/>
      <c r="N507" s="50">
        <f t="shared" si="53"/>
        <v>0</v>
      </c>
      <c r="O507" s="50">
        <f t="shared" ref="O507:T507" si="136">O345</f>
        <v>171</v>
      </c>
      <c r="P507" s="50">
        <f t="shared" si="136"/>
        <v>190</v>
      </c>
      <c r="Q507" s="50">
        <f t="shared" si="136"/>
        <v>5</v>
      </c>
      <c r="R507" s="50">
        <f t="shared" si="136"/>
        <v>7</v>
      </c>
      <c r="S507" s="50">
        <f t="shared" si="136"/>
        <v>2</v>
      </c>
      <c r="T507" s="50">
        <f t="shared" si="136"/>
        <v>3</v>
      </c>
      <c r="U507" s="51">
        <f>D345</f>
        <v>1</v>
      </c>
      <c r="V507" s="51">
        <f>E345</f>
        <v>3</v>
      </c>
    </row>
    <row r="508" spans="1:22">
      <c r="A508" s="49">
        <f>A349</f>
        <v>7</v>
      </c>
      <c r="B508" s="49">
        <f>B349</f>
        <v>1</v>
      </c>
      <c r="C508" s="495" t="s">
        <v>35</v>
      </c>
      <c r="D508" s="49" t="str">
        <f>D349</f>
        <v>Sokol Křemže</v>
      </c>
      <c r="E508" s="49" t="str">
        <f>E349</f>
        <v>SKB Český Krumlov "A"</v>
      </c>
      <c r="F508" s="50">
        <f t="shared" si="48"/>
        <v>1</v>
      </c>
      <c r="G508" s="50"/>
      <c r="H508" s="50">
        <f t="shared" si="49"/>
        <v>0</v>
      </c>
      <c r="I508" s="50">
        <f t="shared" si="50"/>
        <v>0</v>
      </c>
      <c r="J508" s="50"/>
      <c r="K508" s="50">
        <f t="shared" si="51"/>
        <v>0</v>
      </c>
      <c r="L508" s="50">
        <f t="shared" si="52"/>
        <v>0</v>
      </c>
      <c r="M508" s="50"/>
      <c r="N508" s="50">
        <f t="shared" si="53"/>
        <v>1</v>
      </c>
      <c r="O508" s="50">
        <f t="shared" ref="O508:T508" si="137">O355</f>
        <v>187</v>
      </c>
      <c r="P508" s="50">
        <f t="shared" si="137"/>
        <v>185</v>
      </c>
      <c r="Q508" s="50">
        <f t="shared" si="137"/>
        <v>6</v>
      </c>
      <c r="R508" s="50">
        <f t="shared" si="137"/>
        <v>5</v>
      </c>
      <c r="S508" s="50">
        <f t="shared" si="137"/>
        <v>3</v>
      </c>
      <c r="T508" s="50">
        <f t="shared" si="137"/>
        <v>2</v>
      </c>
      <c r="U508" s="51">
        <f>D355</f>
        <v>3</v>
      </c>
      <c r="V508" s="51">
        <f>E355</f>
        <v>1</v>
      </c>
    </row>
    <row r="509" spans="1:22">
      <c r="A509" s="49">
        <f>A359</f>
        <v>8</v>
      </c>
      <c r="B509" s="49">
        <f>B359</f>
        <v>9</v>
      </c>
      <c r="C509" s="495" t="s">
        <v>35</v>
      </c>
      <c r="D509" s="49" t="str">
        <f>D359</f>
        <v>Sokol České Budějovice "B"</v>
      </c>
      <c r="E509" s="49" t="str">
        <f>E359</f>
        <v>SKB Český Krumlov "D"</v>
      </c>
      <c r="F509" s="50">
        <f t="shared" si="48"/>
        <v>1</v>
      </c>
      <c r="G509" s="50"/>
      <c r="H509" s="50">
        <f t="shared" si="49"/>
        <v>0</v>
      </c>
      <c r="I509" s="50">
        <f t="shared" si="50"/>
        <v>0</v>
      </c>
      <c r="J509" s="50"/>
      <c r="K509" s="50">
        <f t="shared" si="51"/>
        <v>0</v>
      </c>
      <c r="L509" s="50">
        <f t="shared" si="52"/>
        <v>0</v>
      </c>
      <c r="M509" s="50"/>
      <c r="N509" s="50">
        <f t="shared" si="53"/>
        <v>1</v>
      </c>
      <c r="O509" s="50">
        <f t="shared" ref="O509:T509" si="138">O365</f>
        <v>198</v>
      </c>
      <c r="P509" s="50">
        <f t="shared" si="138"/>
        <v>152</v>
      </c>
      <c r="Q509" s="50">
        <f t="shared" si="138"/>
        <v>8</v>
      </c>
      <c r="R509" s="50">
        <f t="shared" si="138"/>
        <v>2</v>
      </c>
      <c r="S509" s="50">
        <f t="shared" si="138"/>
        <v>4</v>
      </c>
      <c r="T509" s="50">
        <f t="shared" si="138"/>
        <v>1</v>
      </c>
      <c r="U509" s="51">
        <f>D365</f>
        <v>3</v>
      </c>
      <c r="V509" s="51">
        <f>E365</f>
        <v>1</v>
      </c>
    </row>
    <row r="510" spans="1:22">
      <c r="A510" s="52">
        <f>A371</f>
        <v>3</v>
      </c>
      <c r="B510" s="52">
        <f>B371</f>
        <v>10</v>
      </c>
      <c r="C510" s="494" t="s">
        <v>7</v>
      </c>
      <c r="D510" s="52" t="str">
        <f>D371</f>
        <v>Sokol České Budějovice "A"</v>
      </c>
      <c r="E510" s="52" t="str">
        <f>E371</f>
        <v>SKB Český Krumlov "B"</v>
      </c>
      <c r="F510" s="53">
        <f t="shared" si="48"/>
        <v>1</v>
      </c>
      <c r="G510" s="53"/>
      <c r="H510" s="53">
        <f t="shared" si="49"/>
        <v>0</v>
      </c>
      <c r="I510" s="53">
        <f t="shared" si="50"/>
        <v>0</v>
      </c>
      <c r="J510" s="53"/>
      <c r="K510" s="53">
        <f t="shared" si="51"/>
        <v>0</v>
      </c>
      <c r="L510" s="53">
        <f t="shared" si="52"/>
        <v>0</v>
      </c>
      <c r="M510" s="53"/>
      <c r="N510" s="53">
        <f t="shared" si="53"/>
        <v>1</v>
      </c>
      <c r="O510" s="53">
        <f t="shared" ref="O510:T510" si="139">O377</f>
        <v>210</v>
      </c>
      <c r="P510" s="53">
        <f t="shared" si="139"/>
        <v>117</v>
      </c>
      <c r="Q510" s="53">
        <f t="shared" si="139"/>
        <v>10</v>
      </c>
      <c r="R510" s="53">
        <f t="shared" si="139"/>
        <v>0</v>
      </c>
      <c r="S510" s="53">
        <f t="shared" si="139"/>
        <v>5</v>
      </c>
      <c r="T510" s="53">
        <f t="shared" si="139"/>
        <v>0</v>
      </c>
      <c r="U510" s="54">
        <f>D377</f>
        <v>3</v>
      </c>
      <c r="V510" s="54">
        <f>E377</f>
        <v>1</v>
      </c>
    </row>
    <row r="511" spans="1:22" hidden="1">
      <c r="A511" s="52">
        <f>A381</f>
        <v>4</v>
      </c>
      <c r="B511" s="52">
        <f>B381</f>
        <v>2</v>
      </c>
      <c r="C511" s="494" t="s">
        <v>35</v>
      </c>
      <c r="D511" s="52" t="str">
        <f>D381</f>
        <v>SK Badminton Tábor - družstvo odstoupilo</v>
      </c>
      <c r="E511" s="52" t="str">
        <f>E381</f>
        <v>SKB Český Krumlov "C"</v>
      </c>
      <c r="F511" s="53">
        <f t="shared" si="48"/>
        <v>0</v>
      </c>
      <c r="G511" s="53"/>
      <c r="H511" s="53">
        <f t="shared" si="49"/>
        <v>0</v>
      </c>
      <c r="I511" s="53">
        <f t="shared" si="50"/>
        <v>0</v>
      </c>
      <c r="J511" s="53"/>
      <c r="K511" s="53">
        <f t="shared" si="51"/>
        <v>0</v>
      </c>
      <c r="L511" s="53">
        <f t="shared" si="52"/>
        <v>0</v>
      </c>
      <c r="M511" s="53"/>
      <c r="N511" s="53">
        <f t="shared" si="53"/>
        <v>0</v>
      </c>
      <c r="O511" s="53">
        <f t="shared" ref="O511:T511" si="140">O387</f>
        <v>0</v>
      </c>
      <c r="P511" s="53">
        <f t="shared" si="140"/>
        <v>0</v>
      </c>
      <c r="Q511" s="53">
        <f t="shared" si="140"/>
        <v>0</v>
      </c>
      <c r="R511" s="53">
        <f t="shared" si="140"/>
        <v>0</v>
      </c>
      <c r="S511" s="53">
        <f t="shared" si="140"/>
        <v>0</v>
      </c>
      <c r="T511" s="53">
        <f t="shared" si="140"/>
        <v>0</v>
      </c>
      <c r="U511" s="54">
        <f>D387</f>
        <v>0</v>
      </c>
      <c r="V511" s="54">
        <f>E387</f>
        <v>0</v>
      </c>
    </row>
    <row r="512" spans="1:22">
      <c r="A512" s="52">
        <f>A391</f>
        <v>5</v>
      </c>
      <c r="B512" s="52">
        <f>B391</f>
        <v>1</v>
      </c>
      <c r="C512" s="494" t="s">
        <v>35</v>
      </c>
      <c r="D512" s="52" t="str">
        <f>D391</f>
        <v>SK Dobrá Voda</v>
      </c>
      <c r="E512" s="52" t="str">
        <f>E391</f>
        <v>SKB Český Krumlov "A"</v>
      </c>
      <c r="F512" s="53">
        <f t="shared" si="48"/>
        <v>0</v>
      </c>
      <c r="G512" s="53"/>
      <c r="H512" s="53">
        <f t="shared" si="49"/>
        <v>1</v>
      </c>
      <c r="I512" s="53">
        <f t="shared" si="50"/>
        <v>0</v>
      </c>
      <c r="J512" s="53"/>
      <c r="K512" s="53">
        <f t="shared" si="51"/>
        <v>0</v>
      </c>
      <c r="L512" s="53">
        <f t="shared" si="52"/>
        <v>1</v>
      </c>
      <c r="M512" s="53"/>
      <c r="N512" s="53">
        <f t="shared" si="53"/>
        <v>0</v>
      </c>
      <c r="O512" s="53">
        <f t="shared" ref="O512:T512" si="141">O397</f>
        <v>186</v>
      </c>
      <c r="P512" s="53">
        <f t="shared" si="141"/>
        <v>188</v>
      </c>
      <c r="Q512" s="53">
        <f t="shared" si="141"/>
        <v>5</v>
      </c>
      <c r="R512" s="53">
        <f t="shared" si="141"/>
        <v>6</v>
      </c>
      <c r="S512" s="53">
        <f t="shared" si="141"/>
        <v>2</v>
      </c>
      <c r="T512" s="53">
        <f t="shared" si="141"/>
        <v>3</v>
      </c>
      <c r="U512" s="54">
        <f>D397</f>
        <v>1</v>
      </c>
      <c r="V512" s="54">
        <f>E397</f>
        <v>3</v>
      </c>
    </row>
    <row r="513" spans="1:22">
      <c r="A513" s="52">
        <f>A401</f>
        <v>6</v>
      </c>
      <c r="B513" s="52">
        <f>B401</f>
        <v>9</v>
      </c>
      <c r="C513" s="494" t="s">
        <v>35</v>
      </c>
      <c r="D513" s="52" t="str">
        <f>D401</f>
        <v>Sokol Vodňany</v>
      </c>
      <c r="E513" s="52" t="str">
        <f>E401</f>
        <v>SKB Český Krumlov "D"</v>
      </c>
      <c r="F513" s="53">
        <f t="shared" si="48"/>
        <v>1</v>
      </c>
      <c r="G513" s="53"/>
      <c r="H513" s="53">
        <f t="shared" si="49"/>
        <v>0</v>
      </c>
      <c r="I513" s="53">
        <f t="shared" si="50"/>
        <v>0</v>
      </c>
      <c r="J513" s="53"/>
      <c r="K513" s="53">
        <f t="shared" si="51"/>
        <v>0</v>
      </c>
      <c r="L513" s="53">
        <f t="shared" si="52"/>
        <v>0</v>
      </c>
      <c r="M513" s="53"/>
      <c r="N513" s="53">
        <f t="shared" si="53"/>
        <v>1</v>
      </c>
      <c r="O513" s="53">
        <f t="shared" ref="O513:T513" si="142">O407</f>
        <v>168</v>
      </c>
      <c r="P513" s="53">
        <f t="shared" si="142"/>
        <v>113</v>
      </c>
      <c r="Q513" s="53">
        <f t="shared" si="142"/>
        <v>8</v>
      </c>
      <c r="R513" s="53">
        <f t="shared" si="142"/>
        <v>2</v>
      </c>
      <c r="S513" s="53">
        <f t="shared" si="142"/>
        <v>4</v>
      </c>
      <c r="T513" s="53">
        <f t="shared" si="142"/>
        <v>1</v>
      </c>
      <c r="U513" s="54">
        <f>D407</f>
        <v>3</v>
      </c>
      <c r="V513" s="54">
        <f>E407</f>
        <v>1</v>
      </c>
    </row>
    <row r="514" spans="1:22">
      <c r="A514" s="52">
        <f>A411</f>
        <v>7</v>
      </c>
      <c r="B514" s="52">
        <f>B411</f>
        <v>8</v>
      </c>
      <c r="C514" s="494" t="s">
        <v>35</v>
      </c>
      <c r="D514" s="52" t="str">
        <f>D411</f>
        <v>Sokol Křemže</v>
      </c>
      <c r="E514" s="52" t="str">
        <f>E411</f>
        <v>Sokol České Budějovice "B"</v>
      </c>
      <c r="F514" s="53">
        <f t="shared" si="48"/>
        <v>1</v>
      </c>
      <c r="G514" s="53"/>
      <c r="H514" s="53">
        <f t="shared" si="49"/>
        <v>0</v>
      </c>
      <c r="I514" s="53">
        <f t="shared" si="50"/>
        <v>0</v>
      </c>
      <c r="J514" s="53"/>
      <c r="K514" s="53">
        <f t="shared" si="51"/>
        <v>0</v>
      </c>
      <c r="L514" s="53">
        <f t="shared" si="52"/>
        <v>0</v>
      </c>
      <c r="M514" s="53"/>
      <c r="N514" s="53">
        <f t="shared" si="53"/>
        <v>1</v>
      </c>
      <c r="O514" s="53">
        <f t="shared" ref="O514:T514" si="143">O417</f>
        <v>252</v>
      </c>
      <c r="P514" s="53">
        <f t="shared" si="143"/>
        <v>233</v>
      </c>
      <c r="Q514" s="53">
        <f t="shared" si="143"/>
        <v>7</v>
      </c>
      <c r="R514" s="53">
        <f t="shared" si="143"/>
        <v>6</v>
      </c>
      <c r="S514" s="53">
        <f t="shared" si="143"/>
        <v>3</v>
      </c>
      <c r="T514" s="53">
        <f t="shared" si="143"/>
        <v>2</v>
      </c>
      <c r="U514" s="54">
        <f>D417</f>
        <v>3</v>
      </c>
      <c r="V514" s="54">
        <f>E417</f>
        <v>1</v>
      </c>
    </row>
    <row r="515" spans="1:22">
      <c r="A515" s="49">
        <f>A423</f>
        <v>2</v>
      </c>
      <c r="B515" s="49">
        <f>B423</f>
        <v>10</v>
      </c>
      <c r="C515" s="495" t="s">
        <v>8</v>
      </c>
      <c r="D515" s="49" t="str">
        <f>D423</f>
        <v>SKB Český Krumlov "C"</v>
      </c>
      <c r="E515" s="49" t="str">
        <f>E423</f>
        <v>SKB Český Krumlov "B"</v>
      </c>
      <c r="F515" s="50">
        <f t="shared" si="48"/>
        <v>1</v>
      </c>
      <c r="G515" s="50"/>
      <c r="H515" s="50">
        <f t="shared" si="49"/>
        <v>0</v>
      </c>
      <c r="I515" s="50">
        <f t="shared" si="50"/>
        <v>0</v>
      </c>
      <c r="J515" s="50"/>
      <c r="K515" s="50">
        <f t="shared" si="51"/>
        <v>0</v>
      </c>
      <c r="L515" s="50">
        <f t="shared" si="52"/>
        <v>0</v>
      </c>
      <c r="M515" s="50"/>
      <c r="N515" s="50">
        <f t="shared" si="53"/>
        <v>1</v>
      </c>
      <c r="O515" s="50">
        <f t="shared" ref="O515:T515" si="144">O429</f>
        <v>180</v>
      </c>
      <c r="P515" s="50">
        <f t="shared" si="144"/>
        <v>144</v>
      </c>
      <c r="Q515" s="50">
        <f t="shared" si="144"/>
        <v>6</v>
      </c>
      <c r="R515" s="50">
        <f t="shared" si="144"/>
        <v>4</v>
      </c>
      <c r="S515" s="50">
        <f t="shared" si="144"/>
        <v>3</v>
      </c>
      <c r="T515" s="50">
        <f t="shared" si="144"/>
        <v>2</v>
      </c>
      <c r="U515" s="51">
        <f>D429</f>
        <v>3</v>
      </c>
      <c r="V515" s="51">
        <f>E429</f>
        <v>1</v>
      </c>
    </row>
    <row r="516" spans="1:22">
      <c r="A516" s="49">
        <f>A433</f>
        <v>3</v>
      </c>
      <c r="B516" s="49">
        <f>B433</f>
        <v>1</v>
      </c>
      <c r="C516" s="495" t="s">
        <v>35</v>
      </c>
      <c r="D516" s="49" t="str">
        <f>D433</f>
        <v>Sokol České Budějovice "A"</v>
      </c>
      <c r="E516" s="49" t="str">
        <f>E433</f>
        <v>SKB Český Krumlov "A"</v>
      </c>
      <c r="F516" s="50">
        <f t="shared" si="48"/>
        <v>1</v>
      </c>
      <c r="G516" s="50"/>
      <c r="H516" s="50">
        <f t="shared" si="49"/>
        <v>0</v>
      </c>
      <c r="I516" s="50">
        <f t="shared" si="50"/>
        <v>0</v>
      </c>
      <c r="J516" s="50"/>
      <c r="K516" s="50">
        <f t="shared" si="51"/>
        <v>0</v>
      </c>
      <c r="L516" s="50">
        <f t="shared" si="52"/>
        <v>0</v>
      </c>
      <c r="M516" s="50"/>
      <c r="N516" s="50">
        <f t="shared" si="53"/>
        <v>1</v>
      </c>
      <c r="O516" s="50">
        <f t="shared" ref="O516:T516" si="145">O439</f>
        <v>210</v>
      </c>
      <c r="P516" s="50">
        <f t="shared" si="145"/>
        <v>102</v>
      </c>
      <c r="Q516" s="50">
        <f t="shared" si="145"/>
        <v>10</v>
      </c>
      <c r="R516" s="50">
        <f t="shared" si="145"/>
        <v>0</v>
      </c>
      <c r="S516" s="50">
        <f t="shared" si="145"/>
        <v>5</v>
      </c>
      <c r="T516" s="50">
        <f t="shared" si="145"/>
        <v>0</v>
      </c>
      <c r="U516" s="51">
        <f>D439</f>
        <v>3</v>
      </c>
      <c r="V516" s="51">
        <f>E439</f>
        <v>1</v>
      </c>
    </row>
    <row r="517" spans="1:22" hidden="1">
      <c r="A517" s="49">
        <f>A443</f>
        <v>4</v>
      </c>
      <c r="B517" s="49">
        <f>B443</f>
        <v>9</v>
      </c>
      <c r="C517" s="495" t="s">
        <v>35</v>
      </c>
      <c r="D517" s="49" t="str">
        <f>D443</f>
        <v>SK Badminton Tábor - družstvo odstoupilo</v>
      </c>
      <c r="E517" s="49" t="str">
        <f>E443</f>
        <v>SKB Český Krumlov "D"</v>
      </c>
      <c r="F517" s="50">
        <f t="shared" si="48"/>
        <v>0</v>
      </c>
      <c r="G517" s="50"/>
      <c r="H517" s="50">
        <f t="shared" si="49"/>
        <v>0</v>
      </c>
      <c r="I517" s="50">
        <f t="shared" si="50"/>
        <v>0</v>
      </c>
      <c r="J517" s="50"/>
      <c r="K517" s="50">
        <f t="shared" si="51"/>
        <v>0</v>
      </c>
      <c r="L517" s="50">
        <f t="shared" si="52"/>
        <v>0</v>
      </c>
      <c r="M517" s="50"/>
      <c r="N517" s="50">
        <f t="shared" si="53"/>
        <v>0</v>
      </c>
      <c r="O517" s="50">
        <f t="shared" ref="O517:T517" si="146">O449</f>
        <v>0</v>
      </c>
      <c r="P517" s="50">
        <f t="shared" si="146"/>
        <v>0</v>
      </c>
      <c r="Q517" s="50">
        <f t="shared" si="146"/>
        <v>0</v>
      </c>
      <c r="R517" s="50">
        <f t="shared" si="146"/>
        <v>0</v>
      </c>
      <c r="S517" s="50">
        <f t="shared" si="146"/>
        <v>0</v>
      </c>
      <c r="T517" s="50">
        <f t="shared" si="146"/>
        <v>0</v>
      </c>
      <c r="U517" s="51">
        <f>D449</f>
        <v>0</v>
      </c>
      <c r="V517" s="51">
        <f>E449</f>
        <v>0</v>
      </c>
    </row>
    <row r="518" spans="1:22">
      <c r="A518" s="49">
        <f>A453</f>
        <v>5</v>
      </c>
      <c r="B518" s="49">
        <f>B453</f>
        <v>8</v>
      </c>
      <c r="C518" s="495" t="s">
        <v>35</v>
      </c>
      <c r="D518" s="49" t="str">
        <f>D453</f>
        <v>SK Dobrá Voda</v>
      </c>
      <c r="E518" s="49" t="str">
        <f>E453</f>
        <v>Sokol České Budějovice "B"</v>
      </c>
      <c r="F518" s="50">
        <f t="shared" si="48"/>
        <v>1</v>
      </c>
      <c r="G518" s="50"/>
      <c r="H518" s="50">
        <f t="shared" si="49"/>
        <v>0</v>
      </c>
      <c r="I518" s="50">
        <f t="shared" si="50"/>
        <v>0</v>
      </c>
      <c r="J518" s="50"/>
      <c r="K518" s="50">
        <f t="shared" si="51"/>
        <v>0</v>
      </c>
      <c r="L518" s="50">
        <f t="shared" si="52"/>
        <v>0</v>
      </c>
      <c r="M518" s="50"/>
      <c r="N518" s="50">
        <f t="shared" si="53"/>
        <v>1</v>
      </c>
      <c r="O518" s="50">
        <f t="shared" ref="O518:T518" si="147">O459</f>
        <v>204</v>
      </c>
      <c r="P518" s="50">
        <f t="shared" si="147"/>
        <v>191</v>
      </c>
      <c r="Q518" s="50">
        <f t="shared" si="147"/>
        <v>6</v>
      </c>
      <c r="R518" s="50">
        <f t="shared" si="147"/>
        <v>5</v>
      </c>
      <c r="S518" s="50">
        <f t="shared" si="147"/>
        <v>3</v>
      </c>
      <c r="T518" s="50">
        <f t="shared" si="147"/>
        <v>2</v>
      </c>
      <c r="U518" s="51">
        <f>D459</f>
        <v>3</v>
      </c>
      <c r="V518" s="51">
        <f>E459</f>
        <v>1</v>
      </c>
    </row>
    <row r="519" spans="1:22">
      <c r="A519" s="49">
        <f>A463</f>
        <v>6</v>
      </c>
      <c r="B519" s="49">
        <f>B463</f>
        <v>7</v>
      </c>
      <c r="C519" s="495" t="s">
        <v>35</v>
      </c>
      <c r="D519" s="49" t="str">
        <f>D463</f>
        <v>Sokol Vodňany</v>
      </c>
      <c r="E519" s="49" t="str">
        <f>E463</f>
        <v>Sokol Křemže</v>
      </c>
      <c r="F519" s="50">
        <f t="shared" si="48"/>
        <v>1</v>
      </c>
      <c r="G519" s="50"/>
      <c r="H519" s="50">
        <f t="shared" si="49"/>
        <v>0</v>
      </c>
      <c r="I519" s="50">
        <f t="shared" si="50"/>
        <v>0</v>
      </c>
      <c r="J519" s="50"/>
      <c r="K519" s="50">
        <f t="shared" si="51"/>
        <v>0</v>
      </c>
      <c r="L519" s="50">
        <f t="shared" si="52"/>
        <v>0</v>
      </c>
      <c r="M519" s="50"/>
      <c r="N519" s="50">
        <f t="shared" si="53"/>
        <v>1</v>
      </c>
      <c r="O519" s="50">
        <f t="shared" ref="O519:T519" si="148">O469</f>
        <v>200</v>
      </c>
      <c r="P519" s="50">
        <f t="shared" si="148"/>
        <v>210</v>
      </c>
      <c r="Q519" s="50">
        <f t="shared" si="148"/>
        <v>7</v>
      </c>
      <c r="R519" s="50">
        <f t="shared" si="148"/>
        <v>5</v>
      </c>
      <c r="S519" s="50">
        <f t="shared" si="148"/>
        <v>3</v>
      </c>
      <c r="T519" s="50">
        <f t="shared" si="148"/>
        <v>2</v>
      </c>
      <c r="U519" s="51">
        <f>D469</f>
        <v>3</v>
      </c>
      <c r="V519" s="51">
        <f>E469</f>
        <v>1</v>
      </c>
    </row>
    <row r="521" spans="1:22" ht="15">
      <c r="E521" s="56" t="s">
        <v>58</v>
      </c>
      <c r="F521" s="493" t="s">
        <v>59</v>
      </c>
      <c r="G521" s="493"/>
      <c r="H521" s="493"/>
      <c r="I521" s="493" t="s">
        <v>60</v>
      </c>
      <c r="J521" s="493"/>
      <c r="K521" s="493"/>
      <c r="L521" s="493" t="s">
        <v>61</v>
      </c>
      <c r="M521" s="493"/>
      <c r="N521" s="493"/>
      <c r="O521" s="492" t="s">
        <v>56</v>
      </c>
      <c r="P521" s="492"/>
      <c r="Q521" s="492" t="s">
        <v>33</v>
      </c>
      <c r="R521" s="492"/>
      <c r="S521" s="492" t="s">
        <v>34</v>
      </c>
      <c r="T521" s="492"/>
      <c r="U521" s="56" t="s">
        <v>41</v>
      </c>
      <c r="V521" s="56" t="s">
        <v>57</v>
      </c>
    </row>
    <row r="522" spans="1:22">
      <c r="D522">
        <v>1</v>
      </c>
      <c r="E522" s="55" t="s">
        <v>9</v>
      </c>
      <c r="F522" s="11">
        <f>F475+F481+F487+F493+F499+H504+H508+H512+H516</f>
        <v>2</v>
      </c>
      <c r="G522" s="11"/>
      <c r="H522" s="11"/>
      <c r="I522" s="11">
        <f>I475+I481+I487+I493+I499+K504+K508+K512+K516</f>
        <v>0</v>
      </c>
      <c r="J522" s="11"/>
      <c r="K522" s="11"/>
      <c r="L522" s="11">
        <f>L475+L481+L487+L493+L499+N504+N508+N512+N516</f>
        <v>6</v>
      </c>
      <c r="M522" s="11"/>
      <c r="N522" s="11"/>
      <c r="O522" s="11">
        <f>O475+O481+O487+O493+O499+P504+P508+P512+P516</f>
        <v>1305</v>
      </c>
      <c r="P522" s="11">
        <f>P475+P481+P487+P493+P499+O504+O508+O512+O516</f>
        <v>1543</v>
      </c>
      <c r="Q522" s="11">
        <f>Q475+Q481+Q487+Q493+Q499+R504+R508+R512+R516</f>
        <v>29</v>
      </c>
      <c r="R522" s="11">
        <f>R475+R481+R487+R493+R499+Q504+Q508+Q512+Q516</f>
        <v>56</v>
      </c>
      <c r="S522" s="11">
        <f>S475+S481+S487+S493+S499+T504+T508+T512+T516</f>
        <v>13</v>
      </c>
      <c r="T522" s="11">
        <f>T475+T481+T487+T493+T499+S504+S508+S512+S516</f>
        <v>27</v>
      </c>
      <c r="U522" s="47">
        <f>U475+U481+U487+U493+U499+V504+V508+V512+V516</f>
        <v>12</v>
      </c>
      <c r="V522" s="11"/>
    </row>
    <row r="523" spans="1:22">
      <c r="D523">
        <v>2</v>
      </c>
      <c r="E523" s="55" t="s">
        <v>12</v>
      </c>
      <c r="F523" s="11">
        <f>F476+F482+F488+F494+F515+H499+H503+H507+H511</f>
        <v>6</v>
      </c>
      <c r="G523" s="11"/>
      <c r="H523" s="11"/>
      <c r="I523" s="11">
        <f>I476+I482+I488+I494+I515+K499+K503+K507+K511</f>
        <v>0</v>
      </c>
      <c r="J523" s="11"/>
      <c r="K523" s="11"/>
      <c r="L523" s="11">
        <f>L476+L482+L488+L494+L515+N499+N503+N507+N511</f>
        <v>2</v>
      </c>
      <c r="M523" s="11"/>
      <c r="N523" s="11"/>
      <c r="O523" s="11">
        <f>O476+O482+O488+O494+O515+P499+P503+P507+P511</f>
        <v>1536</v>
      </c>
      <c r="P523" s="11">
        <f>P476+P482+P488+P494+P515+O499+O503+O507+O511</f>
        <v>1424</v>
      </c>
      <c r="Q523" s="11">
        <f>Q476+Q482+Q488+Q494+Q515+R499+R503+R507+R511</f>
        <v>51</v>
      </c>
      <c r="R523" s="11">
        <f>R476+R482+R488+R494+R515+Q499+Q503+Q507+Q511</f>
        <v>38</v>
      </c>
      <c r="S523" s="11">
        <f>S476+S482+S488+S494+S515+T499+T503+T507+T511</f>
        <v>22</v>
      </c>
      <c r="T523" s="11">
        <f>T476+T482+T488+T494+T515+S499+S503+S507+S511</f>
        <v>18</v>
      </c>
      <c r="U523" s="47">
        <f>U476+U482+U488+U494+U515+V499+V503+V507+V511</f>
        <v>20</v>
      </c>
      <c r="V523" s="11"/>
    </row>
    <row r="524" spans="1:22">
      <c r="D524">
        <v>3</v>
      </c>
      <c r="E524" s="55" t="s">
        <v>13</v>
      </c>
      <c r="F524" s="11">
        <f>F477+F483+F489+F510+F516+H494+H498+H502+H506</f>
        <v>8</v>
      </c>
      <c r="G524" s="11"/>
      <c r="H524" s="11"/>
      <c r="I524" s="11">
        <f>I477+I483+I489+I510+I516+K494+K498+K502+K506</f>
        <v>0</v>
      </c>
      <c r="J524" s="11"/>
      <c r="K524" s="11"/>
      <c r="L524" s="11">
        <f>L477+L483+L489+L510+L516+N494+N498+N502+N506</f>
        <v>0</v>
      </c>
      <c r="M524" s="11"/>
      <c r="N524" s="11"/>
      <c r="O524" s="11">
        <f>O477+O483+O489+O510+O516+P494+P498+P502+P506</f>
        <v>1719</v>
      </c>
      <c r="P524" s="11">
        <f>P477+P483+P489+P510+P516+O494+O498+O502+O506</f>
        <v>1034</v>
      </c>
      <c r="Q524" s="11">
        <f>Q477+Q483+Q489+Q510+Q516+R494+R498+R502+R506</f>
        <v>76</v>
      </c>
      <c r="R524" s="11">
        <f>R477+R483+R489+R510+R516+Q494+Q498+Q502+Q506</f>
        <v>8</v>
      </c>
      <c r="S524" s="11">
        <f>S477+S483+S489+S510+S516+T494+T498+T502+T506</f>
        <v>38</v>
      </c>
      <c r="T524" s="11">
        <f>T477+T483+T489+T510+T516+S494+S498+S502+S506</f>
        <v>2</v>
      </c>
      <c r="U524" s="47">
        <f>U477+U483+U489+U510+U516+V494+V498+V502+V506</f>
        <v>24</v>
      </c>
      <c r="V524" s="11"/>
    </row>
    <row r="525" spans="1:22" hidden="1">
      <c r="D525">
        <v>4</v>
      </c>
      <c r="E525" s="55" t="s">
        <v>18</v>
      </c>
      <c r="F525" s="11">
        <f>F478+F484+F505+F511+F517+H489+H493+H497+H501</f>
        <v>0</v>
      </c>
      <c r="G525" s="11"/>
      <c r="H525" s="11"/>
      <c r="I525" s="11">
        <f>I478+I484+I505+I511+I517+K489+K493+K497+K501</f>
        <v>0</v>
      </c>
      <c r="J525" s="11"/>
      <c r="K525" s="11"/>
      <c r="L525" s="11">
        <f>L478+L484+L505+L511+L517+N489+N493+N497+N501</f>
        <v>0</v>
      </c>
      <c r="M525" s="11"/>
      <c r="N525" s="11"/>
      <c r="O525" s="11">
        <f>O478+O484+O505+O511+O517+P489+P493+P497+P501</f>
        <v>0</v>
      </c>
      <c r="P525" s="11">
        <f>P478+P484+P505+P511+P517+O489+O493+O497+O501</f>
        <v>0</v>
      </c>
      <c r="Q525" s="11">
        <f>Q478+Q484+Q505+Q511+Q517+R489+R493+R497+R501</f>
        <v>0</v>
      </c>
      <c r="R525" s="11">
        <f>R478+R484+R505+R511+R517+Q489+Q493+Q497+Q501</f>
        <v>0</v>
      </c>
      <c r="S525" s="11">
        <f>S478+S484+S505+S511+S517+T489+T493+T497+T501</f>
        <v>0</v>
      </c>
      <c r="T525" s="11">
        <f>T478+T484+T505+T511+T517+S489+S493+S497+S501</f>
        <v>0</v>
      </c>
      <c r="U525" s="47">
        <f>U478+U484+U505+U511+U517+V489+V493+V497+V501</f>
        <v>0</v>
      </c>
      <c r="V525" s="11"/>
    </row>
    <row r="526" spans="1:22">
      <c r="D526">
        <v>5</v>
      </c>
      <c r="E526" s="55" t="s">
        <v>15</v>
      </c>
      <c r="F526" s="11">
        <f>F479+F500+F506+F512+F518+H484+H488+H492+H496</f>
        <v>2</v>
      </c>
      <c r="G526" s="11"/>
      <c r="H526" s="11"/>
      <c r="I526" s="11">
        <f>I479+I500+I506+I512+I518+K484+K488+K492+K496</f>
        <v>0</v>
      </c>
      <c r="J526" s="11"/>
      <c r="K526" s="11"/>
      <c r="L526" s="11">
        <f>L479+L500+L506+L512+L518+N484+N488+N492+N496</f>
        <v>6</v>
      </c>
      <c r="M526" s="11"/>
      <c r="N526" s="11"/>
      <c r="O526" s="11">
        <f>O479+O500+O506+O512+O518+P484+P488+P492+P496</f>
        <v>1390</v>
      </c>
      <c r="P526" s="11">
        <f>P479+P500+P506+P512+P518+O484+O488+O492+O496</f>
        <v>1535</v>
      </c>
      <c r="Q526" s="11">
        <f>Q479+Q500+Q506+Q512+Q518+R484+R488+R492+R496</f>
        <v>34</v>
      </c>
      <c r="R526" s="11">
        <f>R479+R500+R506+R512+R518+Q484+Q488+Q492+Q496</f>
        <v>52</v>
      </c>
      <c r="S526" s="11">
        <f>S479+S500+S506+S512+S518+T484+T488+T492+T496</f>
        <v>16</v>
      </c>
      <c r="T526" s="11">
        <f>T479+T500+T506+T512+T518+S484+S488+S492+S496</f>
        <v>24</v>
      </c>
      <c r="U526" s="47">
        <f>U479+U500+U506+U512+U518+V484+V488+V492+V496</f>
        <v>12</v>
      </c>
      <c r="V526" s="11"/>
    </row>
    <row r="527" spans="1:22">
      <c r="D527">
        <v>6</v>
      </c>
      <c r="E527" s="55" t="s">
        <v>16</v>
      </c>
      <c r="F527" s="11">
        <f>F495+F501+F507+F513+F519+H479+H483+H487+H491</f>
        <v>6</v>
      </c>
      <c r="G527" s="11"/>
      <c r="H527" s="11"/>
      <c r="I527" s="11">
        <f>I495+I501+I507+I513+I519+K479+K483+K487+K491</f>
        <v>0</v>
      </c>
      <c r="J527" s="11"/>
      <c r="K527" s="11"/>
      <c r="L527" s="11">
        <f>L495+L501+L507+L513+L519+N479+N483+N487+N491</f>
        <v>2</v>
      </c>
      <c r="M527" s="11"/>
      <c r="N527" s="11"/>
      <c r="O527" s="11">
        <f>O495+O501+O507+O513+O519+P479+P483+P487+P491</f>
        <v>1403</v>
      </c>
      <c r="P527" s="11">
        <f>P495+P501+P507+P513+P519+O479+O483+O487+O491</f>
        <v>1299</v>
      </c>
      <c r="Q527" s="11">
        <f>Q495+Q501+Q507+Q513+Q519+R479+R483+R487+R491</f>
        <v>52</v>
      </c>
      <c r="R527" s="11">
        <f>R495+R501+R507+R513+R519+Q479+Q483+Q487+Q491</f>
        <v>34</v>
      </c>
      <c r="S527" s="11">
        <f>S495+S501+S507+S513+S519+T479+T483+T487+T491</f>
        <v>24</v>
      </c>
      <c r="T527" s="11">
        <f>T495+T501+T507+T513+T519+S479+S483+S487+S491</f>
        <v>16</v>
      </c>
      <c r="U527" s="47">
        <f>U495+U501+U507+U513+U519+V479+V483+V487+V491</f>
        <v>20</v>
      </c>
      <c r="V527" s="11"/>
    </row>
    <row r="528" spans="1:22">
      <c r="D528">
        <v>7</v>
      </c>
      <c r="E528" s="55" t="s">
        <v>17</v>
      </c>
      <c r="F528" s="11">
        <f>F490+F496+F502+F508+F514+H478+H482+H486+H519</f>
        <v>5</v>
      </c>
      <c r="G528" s="11"/>
      <c r="H528" s="11"/>
      <c r="I528" s="11">
        <f>I490+I496+I502+I508+I514+K478+K482+K486+K519</f>
        <v>0</v>
      </c>
      <c r="J528" s="11"/>
      <c r="K528" s="11"/>
      <c r="L528" s="11">
        <f>L490+L496+L502+L508+L514+N478+N482+N486+N519</f>
        <v>3</v>
      </c>
      <c r="M528" s="11"/>
      <c r="N528" s="11"/>
      <c r="O528" s="11">
        <f>O490+O496+O502+O508+O514+P478+P482+P486+P519</f>
        <v>1549</v>
      </c>
      <c r="P528" s="11">
        <f>P490+P496+P502+P508+P514+O478+O482+O486+O519</f>
        <v>1603</v>
      </c>
      <c r="Q528" s="11">
        <f>Q490+Q496+Q502+Q508+Q514+R478+R482+R486+R519</f>
        <v>42</v>
      </c>
      <c r="R528" s="11">
        <f>R490+R496+R502+R508+R514+Q478+Q482+Q486+Q519</f>
        <v>50</v>
      </c>
      <c r="S528" s="11">
        <f>S490+S496+S502+S508+S514+T478+T482+T486+T519</f>
        <v>18</v>
      </c>
      <c r="T528" s="11">
        <f>T490+T496+T502+T508+T514+S478+S482+S486+S519</f>
        <v>22</v>
      </c>
      <c r="U528" s="47">
        <f>U490+U496+U502+U508+U514+V478+V482+V486+V519</f>
        <v>18</v>
      </c>
      <c r="V528" s="11"/>
    </row>
    <row r="529" spans="4:22">
      <c r="D529">
        <v>8</v>
      </c>
      <c r="E529" s="55" t="s">
        <v>14</v>
      </c>
      <c r="F529" s="11">
        <f>F485+F491+F497+F503+F509+H477+H481+H514+H518</f>
        <v>2</v>
      </c>
      <c r="G529" s="11"/>
      <c r="H529" s="11"/>
      <c r="I529" s="11">
        <f>I485+I491+I497+I503+I509+K477+K481+K514+K518</f>
        <v>0</v>
      </c>
      <c r="J529" s="11"/>
      <c r="K529" s="11"/>
      <c r="L529" s="11">
        <f>L485+L491+L497+L503+L509+N477+N481+N514+N518</f>
        <v>6</v>
      </c>
      <c r="M529" s="11"/>
      <c r="N529" s="11"/>
      <c r="O529" s="11">
        <f>O485+O491+O497+O503+O509+P477+P481+P514+P518</f>
        <v>1365</v>
      </c>
      <c r="P529" s="11">
        <f>P485+P491+P497+P503+P509+O477+O481+O514+O518</f>
        <v>1578</v>
      </c>
      <c r="Q529" s="11">
        <f>Q485+Q491+Q497+Q503+Q509+R477+R481+R514+R518</f>
        <v>35</v>
      </c>
      <c r="R529" s="11">
        <f>R485+R491+R497+R503+R509+Q477+Q481+Q514+Q518</f>
        <v>52</v>
      </c>
      <c r="S529" s="11">
        <f>S485+S491+S497+S503+S509+T477+T481+T514+T518</f>
        <v>16</v>
      </c>
      <c r="T529" s="11">
        <f>T485+T491+T497+T503+T509+S477+S481+S514+S518</f>
        <v>24</v>
      </c>
      <c r="U529" s="47">
        <f>U485+U491+U497+U503+U509+V477+V481+V514+V518</f>
        <v>12</v>
      </c>
      <c r="V529" s="11"/>
    </row>
    <row r="530" spans="4:22">
      <c r="D530">
        <v>9</v>
      </c>
      <c r="E530" s="55" t="s">
        <v>11</v>
      </c>
      <c r="F530" s="11">
        <f>F480+F486+F492+F498+F504+H476+H509+H513+H517</f>
        <v>0</v>
      </c>
      <c r="G530" s="11"/>
      <c r="H530" s="11"/>
      <c r="I530" s="11">
        <f>I480+I486+I492+I498+I504+K476+K509+K513+K517</f>
        <v>0</v>
      </c>
      <c r="J530" s="11"/>
      <c r="K530" s="11"/>
      <c r="L530" s="11">
        <f>L480+L486+L492+L498+L504+N476+N509+N513+N517</f>
        <v>8</v>
      </c>
      <c r="M530" s="11"/>
      <c r="N530" s="11"/>
      <c r="O530" s="11">
        <f>O480+O486+O492+O498+O504+P476+P509+P513+P517</f>
        <v>1154</v>
      </c>
      <c r="P530" s="11">
        <f>P480+P486+P492+P498+P504+O476+O509+O513+O517</f>
        <v>1517</v>
      </c>
      <c r="Q530" s="11">
        <f>Q480+Q486+Q492+Q498+Q504+R476+R509+R513+R517</f>
        <v>25</v>
      </c>
      <c r="R530" s="11">
        <f>R480+R486+R492+R498+R504+Q476+Q509+Q513+Q517</f>
        <v>59</v>
      </c>
      <c r="S530" s="11">
        <f>S480+S486+S492+S498+S504+T476+T509+T513+T517</f>
        <v>11</v>
      </c>
      <c r="T530" s="11">
        <f>T480+T486+T492+T498+T504+S476+S509+S513+S517</f>
        <v>29</v>
      </c>
      <c r="U530" s="47">
        <f>U480+U486+U492+U498+U504+V476+V509+V513+V517</f>
        <v>8</v>
      </c>
      <c r="V530" s="11"/>
    </row>
    <row r="531" spans="4:22">
      <c r="D531">
        <v>10</v>
      </c>
      <c r="E531" s="55" t="s">
        <v>10</v>
      </c>
      <c r="F531" s="11">
        <f>H475+H480+H485+H490+H495+H500+H505+H510+H515</f>
        <v>5</v>
      </c>
      <c r="G531" s="11"/>
      <c r="H531" s="11"/>
      <c r="I531" s="11">
        <f>K475+K480+K485+K490+K495+K500+K505+K510+K515</f>
        <v>0</v>
      </c>
      <c r="J531" s="11"/>
      <c r="K531" s="11"/>
      <c r="L531" s="11">
        <f>N475+N480+N485+N490+N495+N500+N505+N510+N515</f>
        <v>3</v>
      </c>
      <c r="M531" s="11"/>
      <c r="N531" s="11"/>
      <c r="O531" s="11">
        <f>P475+P480+P485+P490+P495+P500+P505+P510+P515</f>
        <v>1499</v>
      </c>
      <c r="P531" s="11">
        <f>O475+O480+O485+O490+O495+O500+O505+O510+O515</f>
        <v>1387</v>
      </c>
      <c r="Q531" s="11">
        <f>R475+R480+R485+R490+R495+R500+R505+R510+R515</f>
        <v>46</v>
      </c>
      <c r="R531" s="11">
        <f>Q475+Q480+Q485+Q490+Q495+Q500+Q505+Q510+Q515</f>
        <v>41</v>
      </c>
      <c r="S531" s="11">
        <f>T475+T480+T485+T490+T495+T500+T505+T510+T515</f>
        <v>22</v>
      </c>
      <c r="T531" s="11">
        <f>S475+S480+S485+S490+S495+S500+S505+S510+S515</f>
        <v>18</v>
      </c>
      <c r="U531" s="47">
        <f>V475+V480+V485+V490+V495+V500+V505+V510+V515</f>
        <v>18</v>
      </c>
      <c r="V531" s="11"/>
    </row>
    <row r="532" spans="4:22">
      <c r="F532" s="1">
        <f>SUBTOTAL(9,F522:F531)</f>
        <v>36</v>
      </c>
      <c r="I532" s="1">
        <f>SUBTOTAL(9,I522:I531)</f>
        <v>0</v>
      </c>
      <c r="L532" s="1">
        <f>SUBTOTAL(9,L522:L531)</f>
        <v>36</v>
      </c>
      <c r="O532" s="1">
        <f>SUBTOTAL(9,O522:O531)</f>
        <v>12920</v>
      </c>
      <c r="P532" s="1">
        <f t="shared" ref="P532:T532" si="149">SUBTOTAL(9,P522:P531)</f>
        <v>12920</v>
      </c>
      <c r="Q532" s="1">
        <f t="shared" si="149"/>
        <v>390</v>
      </c>
      <c r="R532" s="1">
        <f t="shared" si="149"/>
        <v>390</v>
      </c>
      <c r="S532" s="1">
        <f t="shared" si="149"/>
        <v>180</v>
      </c>
      <c r="T532" s="1">
        <f t="shared" si="149"/>
        <v>180</v>
      </c>
    </row>
  </sheetData>
  <protectedRanges>
    <protectedRange sqref="N8:N12 N48:N52 N18:N22 N28:N32 N38:N42 N60:N64 N100:N104 N70:N74 N80:N84 N90:N94 N112:N116 N152:N156 N122:N126 N132:N136 N142:N146 N164:N168 N204:N208 N174:N178 N184:N188 N194:N198 N216:N220 N256:N260 N226:N230 N236:N240 N246:N250 N268:N272 N308:N312 N278:N282 N288:N292 N298:N302 N320:N324 N360:N364 N330:N334 N340:N344 N350:N354 N372:N376 N412:N416 N382:N386 N392:N396 N402:N406 N424:N428 N464:N468 N434:N438 N444:N448 N454:N458" name="Oblast7"/>
    <protectedRange sqref="L8:L12 L48:L52 L18:L22 L28:L32 L38:L42 L60:L64 L100:L104 L70:L74 L80:L84 L90:L94 L112:L116 L152:L156 L122:L126 L132:L136 L142:L146 L164:L168 L204:L208 L174:L178 L184:L188 L194:L198 L216:L220 L256:L260 L226:L230 L236:L240 L246:L250 L268:L272 L308:L312 L278:L282 L288:L292 L298:L302 L320:L324 L360:L364 L330:L334 L340:L344 L350:L354 L372:L376 L412:L416 L382:L386 L392:L396 L402:L406 L424:L428 L464:L468 L434:L438 L444:L448 L454:L458" name="Oblast6"/>
    <protectedRange sqref="K8:K12 K48:K52 K18:K22 K28:K32 K38:K42 K60:K64 K100:K104 K70:K74 K80:K84 K90:K94 K112:K116 K152:K156 K122:K126 K132:K136 K142:K146 K164:K168 K204:K208 K174:K178 K184:K188 K194:K198 K216:K220 K256:K260 K226:K230 K236:K240 K246:K250 K268:K272 K308:K312 K278:K282 K288:K292 K298:K302 K320:K324 K360:K364 K330:K334 K340:K344 K350:K354 K372:K376 K412:K416 K382:K386 K392:K396 K402:K406 K424:K428 K464:K468 K434:K438 K444:K448 K454:K458" name="Oblast5"/>
    <protectedRange sqref="I48:I52 I8:I12 I18:I22 I28:I32 I38:I42 I100:I104 I60:I64 I70:I74 I80:I84 I90:I94 I152:I156 I112:I116 I122:I126 I132:I136 I142:I146 I204:I208 I164:I168 I174:I178 I184:I188 I194:I198 I256:I260 I216:I220 I226:I230 I236:I240 I246:I250 I308:I312 I268:I272 I278:I282 I288:I292 I298:I302 I360:I364 I320:I324 I330:I334 I340:I344 I350:I354 I412:I416 I372:I376 I382:I386 I392:I396 I402:I406 I464:I468 I424:I428 I434:I438 I444:I448 I454:I458" name="Oblast4"/>
    <protectedRange sqref="H8:H12 H48:H52 H18:H22 H28:H32 H38:H42 H60:H64 H100:H104 H70:H74 H80:H84 H90:H94 H112:H116 H152:H156 H122:H126 H132:H136 H142:H146 H164:H168 H204:H208 H174:H178 H184:H188 H194:H198 H216:H220 H256:H260 H226:H230 H236:H240 H246:H250 H268:H272 H308:H312 H278:H282 H288:H292 H298:H302 H320:H324 H360:H364 H330:H334 H340:H344 H350:H354 H372:H376 H412:H416 H382:H386 H392:H396 H402:H406 H424:H428 H464:H468 H434:H438 H444:H448 H454:H458" name="Oblast3"/>
    <protectedRange sqref="F48:F52 F8:F12 F18:F22 F28:F32 F38:F42 F100:F104 F60:F64 F70:F74 F80:F84 F90:F94 F152:F156 F112:F116 F122:F126 F132:F136 F142:F146 F204:F208 F164:F168 F174:F178 F184:F188 F194:F198 F256:F260 F216:F220 F226:F230 F236:F240 F246:F250 F308:F312 F268:F272 F278:F282 F288:F292 F298:F302 F360:F364 F320:F324 F330:F334 F340:F344 F350:F354 F412:F416 F372:F376 F382:F386 F392:F396 F402:F406 F464:F468 F424:F428 F434:F438 F444:F448 F454:F458" name="Oblast2"/>
  </protectedRanges>
  <autoFilter ref="D474:E519"/>
  <mergeCells count="258">
    <mergeCell ref="Q16:R17"/>
    <mergeCell ref="S16:T17"/>
    <mergeCell ref="S46:T47"/>
    <mergeCell ref="F6:N6"/>
    <mergeCell ref="O6:P7"/>
    <mergeCell ref="Q6:R7"/>
    <mergeCell ref="S6:T7"/>
    <mergeCell ref="D54:E54"/>
    <mergeCell ref="A1:T1"/>
    <mergeCell ref="D24:E24"/>
    <mergeCell ref="F26:N26"/>
    <mergeCell ref="O26:P27"/>
    <mergeCell ref="Q26:R27"/>
    <mergeCell ref="S26:T27"/>
    <mergeCell ref="A4:B4"/>
    <mergeCell ref="D14:E14"/>
    <mergeCell ref="F16:N16"/>
    <mergeCell ref="O16:P17"/>
    <mergeCell ref="A56:B56"/>
    <mergeCell ref="F58:N58"/>
    <mergeCell ref="O58:P59"/>
    <mergeCell ref="Q58:R59"/>
    <mergeCell ref="S58:T59"/>
    <mergeCell ref="D34:E34"/>
    <mergeCell ref="D44:E44"/>
    <mergeCell ref="F46:N46"/>
    <mergeCell ref="O46:P47"/>
    <mergeCell ref="Q46:R47"/>
    <mergeCell ref="F36:N36"/>
    <mergeCell ref="O36:P37"/>
    <mergeCell ref="Q36:R37"/>
    <mergeCell ref="S36:T37"/>
    <mergeCell ref="D76:E76"/>
    <mergeCell ref="F78:N78"/>
    <mergeCell ref="O78:P79"/>
    <mergeCell ref="Q78:R79"/>
    <mergeCell ref="S78:T79"/>
    <mergeCell ref="D66:E66"/>
    <mergeCell ref="F68:N68"/>
    <mergeCell ref="O68:P69"/>
    <mergeCell ref="Q68:R69"/>
    <mergeCell ref="S68:T69"/>
    <mergeCell ref="D96:E96"/>
    <mergeCell ref="F98:N98"/>
    <mergeCell ref="O98:P99"/>
    <mergeCell ref="Q98:R99"/>
    <mergeCell ref="S98:T99"/>
    <mergeCell ref="D86:E86"/>
    <mergeCell ref="F88:N88"/>
    <mergeCell ref="O88:P89"/>
    <mergeCell ref="Q88:R89"/>
    <mergeCell ref="S88:T89"/>
    <mergeCell ref="S110:T111"/>
    <mergeCell ref="D118:E118"/>
    <mergeCell ref="F120:N120"/>
    <mergeCell ref="O120:P121"/>
    <mergeCell ref="Q120:R121"/>
    <mergeCell ref="S120:T121"/>
    <mergeCell ref="D106:E106"/>
    <mergeCell ref="A108:B108"/>
    <mergeCell ref="F110:N110"/>
    <mergeCell ref="O110:P111"/>
    <mergeCell ref="Q110:R111"/>
    <mergeCell ref="S150:T151"/>
    <mergeCell ref="D138:E138"/>
    <mergeCell ref="F140:N140"/>
    <mergeCell ref="O140:P141"/>
    <mergeCell ref="Q140:R141"/>
    <mergeCell ref="S140:T141"/>
    <mergeCell ref="D128:E128"/>
    <mergeCell ref="F130:N130"/>
    <mergeCell ref="O130:P131"/>
    <mergeCell ref="Q130:R131"/>
    <mergeCell ref="S130:T131"/>
    <mergeCell ref="D158:E158"/>
    <mergeCell ref="A160:B160"/>
    <mergeCell ref="F162:N162"/>
    <mergeCell ref="O162:P163"/>
    <mergeCell ref="Q162:R163"/>
    <mergeCell ref="D148:E148"/>
    <mergeCell ref="F150:N150"/>
    <mergeCell ref="O150:P151"/>
    <mergeCell ref="Q150:R151"/>
    <mergeCell ref="D180:E180"/>
    <mergeCell ref="F182:N182"/>
    <mergeCell ref="O182:P183"/>
    <mergeCell ref="Q182:R183"/>
    <mergeCell ref="S182:T183"/>
    <mergeCell ref="S162:T163"/>
    <mergeCell ref="D170:E170"/>
    <mergeCell ref="F172:N172"/>
    <mergeCell ref="O172:P173"/>
    <mergeCell ref="Q172:R173"/>
    <mergeCell ref="S172:T173"/>
    <mergeCell ref="D200:E200"/>
    <mergeCell ref="F202:N202"/>
    <mergeCell ref="O202:P203"/>
    <mergeCell ref="Q202:R203"/>
    <mergeCell ref="S202:T203"/>
    <mergeCell ref="D190:E190"/>
    <mergeCell ref="F192:N192"/>
    <mergeCell ref="O192:P193"/>
    <mergeCell ref="Q192:R193"/>
    <mergeCell ref="S192:T193"/>
    <mergeCell ref="S214:T215"/>
    <mergeCell ref="D222:E222"/>
    <mergeCell ref="F224:N224"/>
    <mergeCell ref="O224:P225"/>
    <mergeCell ref="Q224:R225"/>
    <mergeCell ref="S224:T225"/>
    <mergeCell ref="D210:E210"/>
    <mergeCell ref="A212:B212"/>
    <mergeCell ref="F214:N214"/>
    <mergeCell ref="O214:P215"/>
    <mergeCell ref="Q214:R215"/>
    <mergeCell ref="S254:T255"/>
    <mergeCell ref="D242:E242"/>
    <mergeCell ref="F244:N244"/>
    <mergeCell ref="O244:P245"/>
    <mergeCell ref="Q244:R245"/>
    <mergeCell ref="S244:T245"/>
    <mergeCell ref="D232:E232"/>
    <mergeCell ref="F234:N234"/>
    <mergeCell ref="O234:P235"/>
    <mergeCell ref="Q234:R235"/>
    <mergeCell ref="S234:T235"/>
    <mergeCell ref="D262:E262"/>
    <mergeCell ref="A264:B264"/>
    <mergeCell ref="F266:N266"/>
    <mergeCell ref="O266:P267"/>
    <mergeCell ref="Q266:R267"/>
    <mergeCell ref="D252:E252"/>
    <mergeCell ref="F254:N254"/>
    <mergeCell ref="O254:P255"/>
    <mergeCell ref="Q254:R255"/>
    <mergeCell ref="D284:E284"/>
    <mergeCell ref="F286:N286"/>
    <mergeCell ref="O286:P287"/>
    <mergeCell ref="Q286:R287"/>
    <mergeCell ref="S286:T287"/>
    <mergeCell ref="S266:T267"/>
    <mergeCell ref="D274:E274"/>
    <mergeCell ref="F276:N276"/>
    <mergeCell ref="O276:P277"/>
    <mergeCell ref="Q276:R277"/>
    <mergeCell ref="S276:T277"/>
    <mergeCell ref="D304:E304"/>
    <mergeCell ref="F306:N306"/>
    <mergeCell ref="O306:P307"/>
    <mergeCell ref="Q306:R307"/>
    <mergeCell ref="S306:T307"/>
    <mergeCell ref="D294:E294"/>
    <mergeCell ref="F296:N296"/>
    <mergeCell ref="O296:P297"/>
    <mergeCell ref="Q296:R297"/>
    <mergeCell ref="S296:T297"/>
    <mergeCell ref="S318:T319"/>
    <mergeCell ref="D326:E326"/>
    <mergeCell ref="F328:N328"/>
    <mergeCell ref="O328:P329"/>
    <mergeCell ref="Q328:R329"/>
    <mergeCell ref="S328:T329"/>
    <mergeCell ref="D314:E314"/>
    <mergeCell ref="A316:B316"/>
    <mergeCell ref="F318:N318"/>
    <mergeCell ref="O318:P319"/>
    <mergeCell ref="Q318:R319"/>
    <mergeCell ref="D346:E346"/>
    <mergeCell ref="F348:N348"/>
    <mergeCell ref="O348:P349"/>
    <mergeCell ref="Q348:R349"/>
    <mergeCell ref="S348:T349"/>
    <mergeCell ref="D336:E336"/>
    <mergeCell ref="F338:N338"/>
    <mergeCell ref="O338:P339"/>
    <mergeCell ref="Q338:R339"/>
    <mergeCell ref="S338:T339"/>
    <mergeCell ref="S390:T391"/>
    <mergeCell ref="S370:T371"/>
    <mergeCell ref="D378:E378"/>
    <mergeCell ref="F380:N380"/>
    <mergeCell ref="O380:P381"/>
    <mergeCell ref="Q380:R381"/>
    <mergeCell ref="S380:T381"/>
    <mergeCell ref="D366:E366"/>
    <mergeCell ref="D356:E356"/>
    <mergeCell ref="F358:N358"/>
    <mergeCell ref="O358:P359"/>
    <mergeCell ref="Q358:R359"/>
    <mergeCell ref="S358:T359"/>
    <mergeCell ref="A420:B420"/>
    <mergeCell ref="F422:N422"/>
    <mergeCell ref="O422:P423"/>
    <mergeCell ref="Q422:R423"/>
    <mergeCell ref="S422:T423"/>
    <mergeCell ref="D418:E418"/>
    <mergeCell ref="A368:B368"/>
    <mergeCell ref="F370:N370"/>
    <mergeCell ref="O370:P371"/>
    <mergeCell ref="Q370:R371"/>
    <mergeCell ref="D408:E408"/>
    <mergeCell ref="F410:N410"/>
    <mergeCell ref="O410:P411"/>
    <mergeCell ref="Q410:R411"/>
    <mergeCell ref="S410:T411"/>
    <mergeCell ref="D398:E398"/>
    <mergeCell ref="F400:N400"/>
    <mergeCell ref="O400:P401"/>
    <mergeCell ref="Q400:R401"/>
    <mergeCell ref="S400:T401"/>
    <mergeCell ref="D388:E388"/>
    <mergeCell ref="F390:N390"/>
    <mergeCell ref="O390:P391"/>
    <mergeCell ref="Q390:R391"/>
    <mergeCell ref="D440:E440"/>
    <mergeCell ref="F442:N442"/>
    <mergeCell ref="O442:P443"/>
    <mergeCell ref="Q442:R443"/>
    <mergeCell ref="S442:T443"/>
    <mergeCell ref="D430:E430"/>
    <mergeCell ref="F432:N432"/>
    <mergeCell ref="O432:P433"/>
    <mergeCell ref="Q432:R433"/>
    <mergeCell ref="S432:T433"/>
    <mergeCell ref="U474:V474"/>
    <mergeCell ref="D460:E460"/>
    <mergeCell ref="F462:N462"/>
    <mergeCell ref="O462:P463"/>
    <mergeCell ref="Q462:R463"/>
    <mergeCell ref="S462:T463"/>
    <mergeCell ref="D450:E450"/>
    <mergeCell ref="F452:N452"/>
    <mergeCell ref="O452:P453"/>
    <mergeCell ref="Q452:R453"/>
    <mergeCell ref="S452:T453"/>
    <mergeCell ref="A474:B474"/>
    <mergeCell ref="C480:C484"/>
    <mergeCell ref="C485:C489"/>
    <mergeCell ref="C490:C494"/>
    <mergeCell ref="C495:C499"/>
    <mergeCell ref="D470:E470"/>
    <mergeCell ref="O474:P474"/>
    <mergeCell ref="Q474:R474"/>
    <mergeCell ref="S474:T474"/>
    <mergeCell ref="Q521:R521"/>
    <mergeCell ref="S521:T521"/>
    <mergeCell ref="F474:H474"/>
    <mergeCell ref="I474:K474"/>
    <mergeCell ref="L474:N474"/>
    <mergeCell ref="F521:H521"/>
    <mergeCell ref="I521:K521"/>
    <mergeCell ref="L521:N521"/>
    <mergeCell ref="C500:C504"/>
    <mergeCell ref="C505:C509"/>
    <mergeCell ref="C510:C514"/>
    <mergeCell ref="C515:C519"/>
    <mergeCell ref="O521:P521"/>
    <mergeCell ref="C475:C47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2"/>
  <sheetViews>
    <sheetView zoomScaleNormal="100" workbookViewId="0">
      <pane ySplit="2" topLeftCell="A3" activePane="bottomLeft" state="frozen"/>
      <selection pane="bottomLeft" activeCell="AD28" sqref="AD28"/>
    </sheetView>
  </sheetViews>
  <sheetFormatPr defaultRowHeight="12.75"/>
  <cols>
    <col min="1" max="2" width="3.28515625" style="38" customWidth="1"/>
    <col min="3" max="3" width="17.5703125" customWidth="1"/>
    <col min="4" max="5" width="26.140625" customWidth="1"/>
    <col min="6" max="6" width="4.42578125" customWidth="1"/>
    <col min="7" max="7" width="1.7109375" customWidth="1"/>
    <col min="8" max="8" width="4.140625" customWidth="1"/>
    <col min="9" max="9" width="4" customWidth="1"/>
    <col min="10" max="10" width="1.7109375" customWidth="1"/>
    <col min="11" max="12" width="4.140625" customWidth="1"/>
    <col min="13" max="13" width="1.7109375" customWidth="1"/>
    <col min="14" max="14" width="4" customWidth="1"/>
    <col min="15" max="16" width="6.5703125" customWidth="1"/>
    <col min="17" max="18" width="5.5703125" customWidth="1"/>
    <col min="19" max="20" width="4.85546875" customWidth="1"/>
    <col min="21" max="21" width="6.5703125" customWidth="1"/>
    <col min="22" max="22" width="6.7109375" customWidth="1"/>
    <col min="258" max="258" width="8.7109375" customWidth="1"/>
    <col min="259" max="259" width="25.28515625" customWidth="1"/>
    <col min="260" max="261" width="32.7109375" customWidth="1"/>
    <col min="262" max="262" width="4.7109375" customWidth="1"/>
    <col min="263" max="263" width="1.7109375" customWidth="1"/>
    <col min="264" max="265" width="4.7109375" customWidth="1"/>
    <col min="266" max="266" width="1.7109375" customWidth="1"/>
    <col min="267" max="268" width="4.7109375" customWidth="1"/>
    <col min="269" max="269" width="1.7109375" customWidth="1"/>
    <col min="270" max="270" width="4.7109375" customWidth="1"/>
    <col min="271" max="276" width="6.7109375" customWidth="1"/>
    <col min="277" max="277" width="6.85546875" customWidth="1"/>
    <col min="278" max="278" width="7.42578125" customWidth="1"/>
    <col min="514" max="514" width="8.7109375" customWidth="1"/>
    <col min="515" max="515" width="25.28515625" customWidth="1"/>
    <col min="516" max="517" width="32.7109375" customWidth="1"/>
    <col min="518" max="518" width="4.7109375" customWidth="1"/>
    <col min="519" max="519" width="1.7109375" customWidth="1"/>
    <col min="520" max="521" width="4.7109375" customWidth="1"/>
    <col min="522" max="522" width="1.7109375" customWidth="1"/>
    <col min="523" max="524" width="4.7109375" customWidth="1"/>
    <col min="525" max="525" width="1.7109375" customWidth="1"/>
    <col min="526" max="526" width="4.7109375" customWidth="1"/>
    <col min="527" max="532" width="6.7109375" customWidth="1"/>
    <col min="533" max="533" width="6.85546875" customWidth="1"/>
    <col min="534" max="534" width="7.42578125" customWidth="1"/>
    <col min="770" max="770" width="8.7109375" customWidth="1"/>
    <col min="771" max="771" width="25.28515625" customWidth="1"/>
    <col min="772" max="773" width="32.7109375" customWidth="1"/>
    <col min="774" max="774" width="4.7109375" customWidth="1"/>
    <col min="775" max="775" width="1.7109375" customWidth="1"/>
    <col min="776" max="777" width="4.7109375" customWidth="1"/>
    <col min="778" max="778" width="1.7109375" customWidth="1"/>
    <col min="779" max="780" width="4.7109375" customWidth="1"/>
    <col min="781" max="781" width="1.7109375" customWidth="1"/>
    <col min="782" max="782" width="4.7109375" customWidth="1"/>
    <col min="783" max="788" width="6.7109375" customWidth="1"/>
    <col min="789" max="789" width="6.85546875" customWidth="1"/>
    <col min="790" max="790" width="7.42578125" customWidth="1"/>
    <col min="1026" max="1026" width="8.7109375" customWidth="1"/>
    <col min="1027" max="1027" width="25.28515625" customWidth="1"/>
    <col min="1028" max="1029" width="32.7109375" customWidth="1"/>
    <col min="1030" max="1030" width="4.7109375" customWidth="1"/>
    <col min="1031" max="1031" width="1.7109375" customWidth="1"/>
    <col min="1032" max="1033" width="4.7109375" customWidth="1"/>
    <col min="1034" max="1034" width="1.7109375" customWidth="1"/>
    <col min="1035" max="1036" width="4.7109375" customWidth="1"/>
    <col min="1037" max="1037" width="1.7109375" customWidth="1"/>
    <col min="1038" max="1038" width="4.7109375" customWidth="1"/>
    <col min="1039" max="1044" width="6.7109375" customWidth="1"/>
    <col min="1045" max="1045" width="6.85546875" customWidth="1"/>
    <col min="1046" max="1046" width="7.42578125" customWidth="1"/>
    <col min="1282" max="1282" width="8.7109375" customWidth="1"/>
    <col min="1283" max="1283" width="25.28515625" customWidth="1"/>
    <col min="1284" max="1285" width="32.7109375" customWidth="1"/>
    <col min="1286" max="1286" width="4.7109375" customWidth="1"/>
    <col min="1287" max="1287" width="1.7109375" customWidth="1"/>
    <col min="1288" max="1289" width="4.7109375" customWidth="1"/>
    <col min="1290" max="1290" width="1.7109375" customWidth="1"/>
    <col min="1291" max="1292" width="4.7109375" customWidth="1"/>
    <col min="1293" max="1293" width="1.7109375" customWidth="1"/>
    <col min="1294" max="1294" width="4.7109375" customWidth="1"/>
    <col min="1295" max="1300" width="6.7109375" customWidth="1"/>
    <col min="1301" max="1301" width="6.85546875" customWidth="1"/>
    <col min="1302" max="1302" width="7.42578125" customWidth="1"/>
    <col min="1538" max="1538" width="8.7109375" customWidth="1"/>
    <col min="1539" max="1539" width="25.28515625" customWidth="1"/>
    <col min="1540" max="1541" width="32.7109375" customWidth="1"/>
    <col min="1542" max="1542" width="4.7109375" customWidth="1"/>
    <col min="1543" max="1543" width="1.7109375" customWidth="1"/>
    <col min="1544" max="1545" width="4.7109375" customWidth="1"/>
    <col min="1546" max="1546" width="1.7109375" customWidth="1"/>
    <col min="1547" max="1548" width="4.7109375" customWidth="1"/>
    <col min="1549" max="1549" width="1.7109375" customWidth="1"/>
    <col min="1550" max="1550" width="4.7109375" customWidth="1"/>
    <col min="1551" max="1556" width="6.7109375" customWidth="1"/>
    <col min="1557" max="1557" width="6.85546875" customWidth="1"/>
    <col min="1558" max="1558" width="7.42578125" customWidth="1"/>
    <col min="1794" max="1794" width="8.7109375" customWidth="1"/>
    <col min="1795" max="1795" width="25.28515625" customWidth="1"/>
    <col min="1796" max="1797" width="32.7109375" customWidth="1"/>
    <col min="1798" max="1798" width="4.7109375" customWidth="1"/>
    <col min="1799" max="1799" width="1.7109375" customWidth="1"/>
    <col min="1800" max="1801" width="4.7109375" customWidth="1"/>
    <col min="1802" max="1802" width="1.7109375" customWidth="1"/>
    <col min="1803" max="1804" width="4.7109375" customWidth="1"/>
    <col min="1805" max="1805" width="1.7109375" customWidth="1"/>
    <col min="1806" max="1806" width="4.7109375" customWidth="1"/>
    <col min="1807" max="1812" width="6.7109375" customWidth="1"/>
    <col min="1813" max="1813" width="6.85546875" customWidth="1"/>
    <col min="1814" max="1814" width="7.42578125" customWidth="1"/>
    <col min="2050" max="2050" width="8.7109375" customWidth="1"/>
    <col min="2051" max="2051" width="25.28515625" customWidth="1"/>
    <col min="2052" max="2053" width="32.7109375" customWidth="1"/>
    <col min="2054" max="2054" width="4.7109375" customWidth="1"/>
    <col min="2055" max="2055" width="1.7109375" customWidth="1"/>
    <col min="2056" max="2057" width="4.7109375" customWidth="1"/>
    <col min="2058" max="2058" width="1.7109375" customWidth="1"/>
    <col min="2059" max="2060" width="4.7109375" customWidth="1"/>
    <col min="2061" max="2061" width="1.7109375" customWidth="1"/>
    <col min="2062" max="2062" width="4.7109375" customWidth="1"/>
    <col min="2063" max="2068" width="6.7109375" customWidth="1"/>
    <col min="2069" max="2069" width="6.85546875" customWidth="1"/>
    <col min="2070" max="2070" width="7.42578125" customWidth="1"/>
    <col min="2306" max="2306" width="8.7109375" customWidth="1"/>
    <col min="2307" max="2307" width="25.28515625" customWidth="1"/>
    <col min="2308" max="2309" width="32.7109375" customWidth="1"/>
    <col min="2310" max="2310" width="4.7109375" customWidth="1"/>
    <col min="2311" max="2311" width="1.7109375" customWidth="1"/>
    <col min="2312" max="2313" width="4.7109375" customWidth="1"/>
    <col min="2314" max="2314" width="1.7109375" customWidth="1"/>
    <col min="2315" max="2316" width="4.7109375" customWidth="1"/>
    <col min="2317" max="2317" width="1.7109375" customWidth="1"/>
    <col min="2318" max="2318" width="4.7109375" customWidth="1"/>
    <col min="2319" max="2324" width="6.7109375" customWidth="1"/>
    <col min="2325" max="2325" width="6.85546875" customWidth="1"/>
    <col min="2326" max="2326" width="7.42578125" customWidth="1"/>
    <col min="2562" max="2562" width="8.7109375" customWidth="1"/>
    <col min="2563" max="2563" width="25.28515625" customWidth="1"/>
    <col min="2564" max="2565" width="32.7109375" customWidth="1"/>
    <col min="2566" max="2566" width="4.7109375" customWidth="1"/>
    <col min="2567" max="2567" width="1.7109375" customWidth="1"/>
    <col min="2568" max="2569" width="4.7109375" customWidth="1"/>
    <col min="2570" max="2570" width="1.7109375" customWidth="1"/>
    <col min="2571" max="2572" width="4.7109375" customWidth="1"/>
    <col min="2573" max="2573" width="1.7109375" customWidth="1"/>
    <col min="2574" max="2574" width="4.7109375" customWidth="1"/>
    <col min="2575" max="2580" width="6.7109375" customWidth="1"/>
    <col min="2581" max="2581" width="6.85546875" customWidth="1"/>
    <col min="2582" max="2582" width="7.42578125" customWidth="1"/>
    <col min="2818" max="2818" width="8.7109375" customWidth="1"/>
    <col min="2819" max="2819" width="25.28515625" customWidth="1"/>
    <col min="2820" max="2821" width="32.7109375" customWidth="1"/>
    <col min="2822" max="2822" width="4.7109375" customWidth="1"/>
    <col min="2823" max="2823" width="1.7109375" customWidth="1"/>
    <col min="2824" max="2825" width="4.7109375" customWidth="1"/>
    <col min="2826" max="2826" width="1.7109375" customWidth="1"/>
    <col min="2827" max="2828" width="4.7109375" customWidth="1"/>
    <col min="2829" max="2829" width="1.7109375" customWidth="1"/>
    <col min="2830" max="2830" width="4.7109375" customWidth="1"/>
    <col min="2831" max="2836" width="6.7109375" customWidth="1"/>
    <col min="2837" max="2837" width="6.85546875" customWidth="1"/>
    <col min="2838" max="2838" width="7.42578125" customWidth="1"/>
    <col min="3074" max="3074" width="8.7109375" customWidth="1"/>
    <col min="3075" max="3075" width="25.28515625" customWidth="1"/>
    <col min="3076" max="3077" width="32.7109375" customWidth="1"/>
    <col min="3078" max="3078" width="4.7109375" customWidth="1"/>
    <col min="3079" max="3079" width="1.7109375" customWidth="1"/>
    <col min="3080" max="3081" width="4.7109375" customWidth="1"/>
    <col min="3082" max="3082" width="1.7109375" customWidth="1"/>
    <col min="3083" max="3084" width="4.7109375" customWidth="1"/>
    <col min="3085" max="3085" width="1.7109375" customWidth="1"/>
    <col min="3086" max="3086" width="4.7109375" customWidth="1"/>
    <col min="3087" max="3092" width="6.7109375" customWidth="1"/>
    <col min="3093" max="3093" width="6.85546875" customWidth="1"/>
    <col min="3094" max="3094" width="7.42578125" customWidth="1"/>
    <col min="3330" max="3330" width="8.7109375" customWidth="1"/>
    <col min="3331" max="3331" width="25.28515625" customWidth="1"/>
    <col min="3332" max="3333" width="32.7109375" customWidth="1"/>
    <col min="3334" max="3334" width="4.7109375" customWidth="1"/>
    <col min="3335" max="3335" width="1.7109375" customWidth="1"/>
    <col min="3336" max="3337" width="4.7109375" customWidth="1"/>
    <col min="3338" max="3338" width="1.7109375" customWidth="1"/>
    <col min="3339" max="3340" width="4.7109375" customWidth="1"/>
    <col min="3341" max="3341" width="1.7109375" customWidth="1"/>
    <col min="3342" max="3342" width="4.7109375" customWidth="1"/>
    <col min="3343" max="3348" width="6.7109375" customWidth="1"/>
    <col min="3349" max="3349" width="6.85546875" customWidth="1"/>
    <col min="3350" max="3350" width="7.42578125" customWidth="1"/>
    <col min="3586" max="3586" width="8.7109375" customWidth="1"/>
    <col min="3587" max="3587" width="25.28515625" customWidth="1"/>
    <col min="3588" max="3589" width="32.7109375" customWidth="1"/>
    <col min="3590" max="3590" width="4.7109375" customWidth="1"/>
    <col min="3591" max="3591" width="1.7109375" customWidth="1"/>
    <col min="3592" max="3593" width="4.7109375" customWidth="1"/>
    <col min="3594" max="3594" width="1.7109375" customWidth="1"/>
    <col min="3595" max="3596" width="4.7109375" customWidth="1"/>
    <col min="3597" max="3597" width="1.7109375" customWidth="1"/>
    <col min="3598" max="3598" width="4.7109375" customWidth="1"/>
    <col min="3599" max="3604" width="6.7109375" customWidth="1"/>
    <col min="3605" max="3605" width="6.85546875" customWidth="1"/>
    <col min="3606" max="3606" width="7.42578125" customWidth="1"/>
    <col min="3842" max="3842" width="8.7109375" customWidth="1"/>
    <col min="3843" max="3843" width="25.28515625" customWidth="1"/>
    <col min="3844" max="3845" width="32.7109375" customWidth="1"/>
    <col min="3846" max="3846" width="4.7109375" customWidth="1"/>
    <col min="3847" max="3847" width="1.7109375" customWidth="1"/>
    <col min="3848" max="3849" width="4.7109375" customWidth="1"/>
    <col min="3850" max="3850" width="1.7109375" customWidth="1"/>
    <col min="3851" max="3852" width="4.7109375" customWidth="1"/>
    <col min="3853" max="3853" width="1.7109375" customWidth="1"/>
    <col min="3854" max="3854" width="4.7109375" customWidth="1"/>
    <col min="3855" max="3860" width="6.7109375" customWidth="1"/>
    <col min="3861" max="3861" width="6.85546875" customWidth="1"/>
    <col min="3862" max="3862" width="7.42578125" customWidth="1"/>
    <col min="4098" max="4098" width="8.7109375" customWidth="1"/>
    <col min="4099" max="4099" width="25.28515625" customWidth="1"/>
    <col min="4100" max="4101" width="32.7109375" customWidth="1"/>
    <col min="4102" max="4102" width="4.7109375" customWidth="1"/>
    <col min="4103" max="4103" width="1.7109375" customWidth="1"/>
    <col min="4104" max="4105" width="4.7109375" customWidth="1"/>
    <col min="4106" max="4106" width="1.7109375" customWidth="1"/>
    <col min="4107" max="4108" width="4.7109375" customWidth="1"/>
    <col min="4109" max="4109" width="1.7109375" customWidth="1"/>
    <col min="4110" max="4110" width="4.7109375" customWidth="1"/>
    <col min="4111" max="4116" width="6.7109375" customWidth="1"/>
    <col min="4117" max="4117" width="6.85546875" customWidth="1"/>
    <col min="4118" max="4118" width="7.42578125" customWidth="1"/>
    <col min="4354" max="4354" width="8.7109375" customWidth="1"/>
    <col min="4355" max="4355" width="25.28515625" customWidth="1"/>
    <col min="4356" max="4357" width="32.7109375" customWidth="1"/>
    <col min="4358" max="4358" width="4.7109375" customWidth="1"/>
    <col min="4359" max="4359" width="1.7109375" customWidth="1"/>
    <col min="4360" max="4361" width="4.7109375" customWidth="1"/>
    <col min="4362" max="4362" width="1.7109375" customWidth="1"/>
    <col min="4363" max="4364" width="4.7109375" customWidth="1"/>
    <col min="4365" max="4365" width="1.7109375" customWidth="1"/>
    <col min="4366" max="4366" width="4.7109375" customWidth="1"/>
    <col min="4367" max="4372" width="6.7109375" customWidth="1"/>
    <col min="4373" max="4373" width="6.85546875" customWidth="1"/>
    <col min="4374" max="4374" width="7.42578125" customWidth="1"/>
    <col min="4610" max="4610" width="8.7109375" customWidth="1"/>
    <col min="4611" max="4611" width="25.28515625" customWidth="1"/>
    <col min="4612" max="4613" width="32.7109375" customWidth="1"/>
    <col min="4614" max="4614" width="4.7109375" customWidth="1"/>
    <col min="4615" max="4615" width="1.7109375" customWidth="1"/>
    <col min="4616" max="4617" width="4.7109375" customWidth="1"/>
    <col min="4618" max="4618" width="1.7109375" customWidth="1"/>
    <col min="4619" max="4620" width="4.7109375" customWidth="1"/>
    <col min="4621" max="4621" width="1.7109375" customWidth="1"/>
    <col min="4622" max="4622" width="4.7109375" customWidth="1"/>
    <col min="4623" max="4628" width="6.7109375" customWidth="1"/>
    <col min="4629" max="4629" width="6.85546875" customWidth="1"/>
    <col min="4630" max="4630" width="7.42578125" customWidth="1"/>
    <col min="4866" max="4866" width="8.7109375" customWidth="1"/>
    <col min="4867" max="4867" width="25.28515625" customWidth="1"/>
    <col min="4868" max="4869" width="32.7109375" customWidth="1"/>
    <col min="4870" max="4870" width="4.7109375" customWidth="1"/>
    <col min="4871" max="4871" width="1.7109375" customWidth="1"/>
    <col min="4872" max="4873" width="4.7109375" customWidth="1"/>
    <col min="4874" max="4874" width="1.7109375" customWidth="1"/>
    <col min="4875" max="4876" width="4.7109375" customWidth="1"/>
    <col min="4877" max="4877" width="1.7109375" customWidth="1"/>
    <col min="4878" max="4878" width="4.7109375" customWidth="1"/>
    <col min="4879" max="4884" width="6.7109375" customWidth="1"/>
    <col min="4885" max="4885" width="6.85546875" customWidth="1"/>
    <col min="4886" max="4886" width="7.42578125" customWidth="1"/>
    <col min="5122" max="5122" width="8.7109375" customWidth="1"/>
    <col min="5123" max="5123" width="25.28515625" customWidth="1"/>
    <col min="5124" max="5125" width="32.7109375" customWidth="1"/>
    <col min="5126" max="5126" width="4.7109375" customWidth="1"/>
    <col min="5127" max="5127" width="1.7109375" customWidth="1"/>
    <col min="5128" max="5129" width="4.7109375" customWidth="1"/>
    <col min="5130" max="5130" width="1.7109375" customWidth="1"/>
    <col min="5131" max="5132" width="4.7109375" customWidth="1"/>
    <col min="5133" max="5133" width="1.7109375" customWidth="1"/>
    <col min="5134" max="5134" width="4.7109375" customWidth="1"/>
    <col min="5135" max="5140" width="6.7109375" customWidth="1"/>
    <col min="5141" max="5141" width="6.85546875" customWidth="1"/>
    <col min="5142" max="5142" width="7.42578125" customWidth="1"/>
    <col min="5378" max="5378" width="8.7109375" customWidth="1"/>
    <col min="5379" max="5379" width="25.28515625" customWidth="1"/>
    <col min="5380" max="5381" width="32.7109375" customWidth="1"/>
    <col min="5382" max="5382" width="4.7109375" customWidth="1"/>
    <col min="5383" max="5383" width="1.7109375" customWidth="1"/>
    <col min="5384" max="5385" width="4.7109375" customWidth="1"/>
    <col min="5386" max="5386" width="1.7109375" customWidth="1"/>
    <col min="5387" max="5388" width="4.7109375" customWidth="1"/>
    <col min="5389" max="5389" width="1.7109375" customWidth="1"/>
    <col min="5390" max="5390" width="4.7109375" customWidth="1"/>
    <col min="5391" max="5396" width="6.7109375" customWidth="1"/>
    <col min="5397" max="5397" width="6.85546875" customWidth="1"/>
    <col min="5398" max="5398" width="7.42578125" customWidth="1"/>
    <col min="5634" max="5634" width="8.7109375" customWidth="1"/>
    <col min="5635" max="5635" width="25.28515625" customWidth="1"/>
    <col min="5636" max="5637" width="32.7109375" customWidth="1"/>
    <col min="5638" max="5638" width="4.7109375" customWidth="1"/>
    <col min="5639" max="5639" width="1.7109375" customWidth="1"/>
    <col min="5640" max="5641" width="4.7109375" customWidth="1"/>
    <col min="5642" max="5642" width="1.7109375" customWidth="1"/>
    <col min="5643" max="5644" width="4.7109375" customWidth="1"/>
    <col min="5645" max="5645" width="1.7109375" customWidth="1"/>
    <col min="5646" max="5646" width="4.7109375" customWidth="1"/>
    <col min="5647" max="5652" width="6.7109375" customWidth="1"/>
    <col min="5653" max="5653" width="6.85546875" customWidth="1"/>
    <col min="5654" max="5654" width="7.42578125" customWidth="1"/>
    <col min="5890" max="5890" width="8.7109375" customWidth="1"/>
    <col min="5891" max="5891" width="25.28515625" customWidth="1"/>
    <col min="5892" max="5893" width="32.7109375" customWidth="1"/>
    <col min="5894" max="5894" width="4.7109375" customWidth="1"/>
    <col min="5895" max="5895" width="1.7109375" customWidth="1"/>
    <col min="5896" max="5897" width="4.7109375" customWidth="1"/>
    <col min="5898" max="5898" width="1.7109375" customWidth="1"/>
    <col min="5899" max="5900" width="4.7109375" customWidth="1"/>
    <col min="5901" max="5901" width="1.7109375" customWidth="1"/>
    <col min="5902" max="5902" width="4.7109375" customWidth="1"/>
    <col min="5903" max="5908" width="6.7109375" customWidth="1"/>
    <col min="5909" max="5909" width="6.85546875" customWidth="1"/>
    <col min="5910" max="5910" width="7.42578125" customWidth="1"/>
    <col min="6146" max="6146" width="8.7109375" customWidth="1"/>
    <col min="6147" max="6147" width="25.28515625" customWidth="1"/>
    <col min="6148" max="6149" width="32.7109375" customWidth="1"/>
    <col min="6150" max="6150" width="4.7109375" customWidth="1"/>
    <col min="6151" max="6151" width="1.7109375" customWidth="1"/>
    <col min="6152" max="6153" width="4.7109375" customWidth="1"/>
    <col min="6154" max="6154" width="1.7109375" customWidth="1"/>
    <col min="6155" max="6156" width="4.7109375" customWidth="1"/>
    <col min="6157" max="6157" width="1.7109375" customWidth="1"/>
    <col min="6158" max="6158" width="4.7109375" customWidth="1"/>
    <col min="6159" max="6164" width="6.7109375" customWidth="1"/>
    <col min="6165" max="6165" width="6.85546875" customWidth="1"/>
    <col min="6166" max="6166" width="7.42578125" customWidth="1"/>
    <col min="6402" max="6402" width="8.7109375" customWidth="1"/>
    <col min="6403" max="6403" width="25.28515625" customWidth="1"/>
    <col min="6404" max="6405" width="32.7109375" customWidth="1"/>
    <col min="6406" max="6406" width="4.7109375" customWidth="1"/>
    <col min="6407" max="6407" width="1.7109375" customWidth="1"/>
    <col min="6408" max="6409" width="4.7109375" customWidth="1"/>
    <col min="6410" max="6410" width="1.7109375" customWidth="1"/>
    <col min="6411" max="6412" width="4.7109375" customWidth="1"/>
    <col min="6413" max="6413" width="1.7109375" customWidth="1"/>
    <col min="6414" max="6414" width="4.7109375" customWidth="1"/>
    <col min="6415" max="6420" width="6.7109375" customWidth="1"/>
    <col min="6421" max="6421" width="6.85546875" customWidth="1"/>
    <col min="6422" max="6422" width="7.42578125" customWidth="1"/>
    <col min="6658" max="6658" width="8.7109375" customWidth="1"/>
    <col min="6659" max="6659" width="25.28515625" customWidth="1"/>
    <col min="6660" max="6661" width="32.7109375" customWidth="1"/>
    <col min="6662" max="6662" width="4.7109375" customWidth="1"/>
    <col min="6663" max="6663" width="1.7109375" customWidth="1"/>
    <col min="6664" max="6665" width="4.7109375" customWidth="1"/>
    <col min="6666" max="6666" width="1.7109375" customWidth="1"/>
    <col min="6667" max="6668" width="4.7109375" customWidth="1"/>
    <col min="6669" max="6669" width="1.7109375" customWidth="1"/>
    <col min="6670" max="6670" width="4.7109375" customWidth="1"/>
    <col min="6671" max="6676" width="6.7109375" customWidth="1"/>
    <col min="6677" max="6677" width="6.85546875" customWidth="1"/>
    <col min="6678" max="6678" width="7.42578125" customWidth="1"/>
    <col min="6914" max="6914" width="8.7109375" customWidth="1"/>
    <col min="6915" max="6915" width="25.28515625" customWidth="1"/>
    <col min="6916" max="6917" width="32.7109375" customWidth="1"/>
    <col min="6918" max="6918" width="4.7109375" customWidth="1"/>
    <col min="6919" max="6919" width="1.7109375" customWidth="1"/>
    <col min="6920" max="6921" width="4.7109375" customWidth="1"/>
    <col min="6922" max="6922" width="1.7109375" customWidth="1"/>
    <col min="6923" max="6924" width="4.7109375" customWidth="1"/>
    <col min="6925" max="6925" width="1.7109375" customWidth="1"/>
    <col min="6926" max="6926" width="4.7109375" customWidth="1"/>
    <col min="6927" max="6932" width="6.7109375" customWidth="1"/>
    <col min="6933" max="6933" width="6.85546875" customWidth="1"/>
    <col min="6934" max="6934" width="7.42578125" customWidth="1"/>
    <col min="7170" max="7170" width="8.7109375" customWidth="1"/>
    <col min="7171" max="7171" width="25.28515625" customWidth="1"/>
    <col min="7172" max="7173" width="32.7109375" customWidth="1"/>
    <col min="7174" max="7174" width="4.7109375" customWidth="1"/>
    <col min="7175" max="7175" width="1.7109375" customWidth="1"/>
    <col min="7176" max="7177" width="4.7109375" customWidth="1"/>
    <col min="7178" max="7178" width="1.7109375" customWidth="1"/>
    <col min="7179" max="7180" width="4.7109375" customWidth="1"/>
    <col min="7181" max="7181" width="1.7109375" customWidth="1"/>
    <col min="7182" max="7182" width="4.7109375" customWidth="1"/>
    <col min="7183" max="7188" width="6.7109375" customWidth="1"/>
    <col min="7189" max="7189" width="6.85546875" customWidth="1"/>
    <col min="7190" max="7190" width="7.42578125" customWidth="1"/>
    <col min="7426" max="7426" width="8.7109375" customWidth="1"/>
    <col min="7427" max="7427" width="25.28515625" customWidth="1"/>
    <col min="7428" max="7429" width="32.7109375" customWidth="1"/>
    <col min="7430" max="7430" width="4.7109375" customWidth="1"/>
    <col min="7431" max="7431" width="1.7109375" customWidth="1"/>
    <col min="7432" max="7433" width="4.7109375" customWidth="1"/>
    <col min="7434" max="7434" width="1.7109375" customWidth="1"/>
    <col min="7435" max="7436" width="4.7109375" customWidth="1"/>
    <col min="7437" max="7437" width="1.7109375" customWidth="1"/>
    <col min="7438" max="7438" width="4.7109375" customWidth="1"/>
    <col min="7439" max="7444" width="6.7109375" customWidth="1"/>
    <col min="7445" max="7445" width="6.85546875" customWidth="1"/>
    <col min="7446" max="7446" width="7.42578125" customWidth="1"/>
    <col min="7682" max="7682" width="8.7109375" customWidth="1"/>
    <col min="7683" max="7683" width="25.28515625" customWidth="1"/>
    <col min="7684" max="7685" width="32.7109375" customWidth="1"/>
    <col min="7686" max="7686" width="4.7109375" customWidth="1"/>
    <col min="7687" max="7687" width="1.7109375" customWidth="1"/>
    <col min="7688" max="7689" width="4.7109375" customWidth="1"/>
    <col min="7690" max="7690" width="1.7109375" customWidth="1"/>
    <col min="7691" max="7692" width="4.7109375" customWidth="1"/>
    <col min="7693" max="7693" width="1.7109375" customWidth="1"/>
    <col min="7694" max="7694" width="4.7109375" customWidth="1"/>
    <col min="7695" max="7700" width="6.7109375" customWidth="1"/>
    <col min="7701" max="7701" width="6.85546875" customWidth="1"/>
    <col min="7702" max="7702" width="7.42578125" customWidth="1"/>
    <col min="7938" max="7938" width="8.7109375" customWidth="1"/>
    <col min="7939" max="7939" width="25.28515625" customWidth="1"/>
    <col min="7940" max="7941" width="32.7109375" customWidth="1"/>
    <col min="7942" max="7942" width="4.7109375" customWidth="1"/>
    <col min="7943" max="7943" width="1.7109375" customWidth="1"/>
    <col min="7944" max="7945" width="4.7109375" customWidth="1"/>
    <col min="7946" max="7946" width="1.7109375" customWidth="1"/>
    <col min="7947" max="7948" width="4.7109375" customWidth="1"/>
    <col min="7949" max="7949" width="1.7109375" customWidth="1"/>
    <col min="7950" max="7950" width="4.7109375" customWidth="1"/>
    <col min="7951" max="7956" width="6.7109375" customWidth="1"/>
    <col min="7957" max="7957" width="6.85546875" customWidth="1"/>
    <col min="7958" max="7958" width="7.42578125" customWidth="1"/>
    <col min="8194" max="8194" width="8.7109375" customWidth="1"/>
    <col min="8195" max="8195" width="25.28515625" customWidth="1"/>
    <col min="8196" max="8197" width="32.7109375" customWidth="1"/>
    <col min="8198" max="8198" width="4.7109375" customWidth="1"/>
    <col min="8199" max="8199" width="1.7109375" customWidth="1"/>
    <col min="8200" max="8201" width="4.7109375" customWidth="1"/>
    <col min="8202" max="8202" width="1.7109375" customWidth="1"/>
    <col min="8203" max="8204" width="4.7109375" customWidth="1"/>
    <col min="8205" max="8205" width="1.7109375" customWidth="1"/>
    <col min="8206" max="8206" width="4.7109375" customWidth="1"/>
    <col min="8207" max="8212" width="6.7109375" customWidth="1"/>
    <col min="8213" max="8213" width="6.85546875" customWidth="1"/>
    <col min="8214" max="8214" width="7.42578125" customWidth="1"/>
    <col min="8450" max="8450" width="8.7109375" customWidth="1"/>
    <col min="8451" max="8451" width="25.28515625" customWidth="1"/>
    <col min="8452" max="8453" width="32.7109375" customWidth="1"/>
    <col min="8454" max="8454" width="4.7109375" customWidth="1"/>
    <col min="8455" max="8455" width="1.7109375" customWidth="1"/>
    <col min="8456" max="8457" width="4.7109375" customWidth="1"/>
    <col min="8458" max="8458" width="1.7109375" customWidth="1"/>
    <col min="8459" max="8460" width="4.7109375" customWidth="1"/>
    <col min="8461" max="8461" width="1.7109375" customWidth="1"/>
    <col min="8462" max="8462" width="4.7109375" customWidth="1"/>
    <col min="8463" max="8468" width="6.7109375" customWidth="1"/>
    <col min="8469" max="8469" width="6.85546875" customWidth="1"/>
    <col min="8470" max="8470" width="7.42578125" customWidth="1"/>
    <col min="8706" max="8706" width="8.7109375" customWidth="1"/>
    <col min="8707" max="8707" width="25.28515625" customWidth="1"/>
    <col min="8708" max="8709" width="32.7109375" customWidth="1"/>
    <col min="8710" max="8710" width="4.7109375" customWidth="1"/>
    <col min="8711" max="8711" width="1.7109375" customWidth="1"/>
    <col min="8712" max="8713" width="4.7109375" customWidth="1"/>
    <col min="8714" max="8714" width="1.7109375" customWidth="1"/>
    <col min="8715" max="8716" width="4.7109375" customWidth="1"/>
    <col min="8717" max="8717" width="1.7109375" customWidth="1"/>
    <col min="8718" max="8718" width="4.7109375" customWidth="1"/>
    <col min="8719" max="8724" width="6.7109375" customWidth="1"/>
    <col min="8725" max="8725" width="6.85546875" customWidth="1"/>
    <col min="8726" max="8726" width="7.42578125" customWidth="1"/>
    <col min="8962" max="8962" width="8.7109375" customWidth="1"/>
    <col min="8963" max="8963" width="25.28515625" customWidth="1"/>
    <col min="8964" max="8965" width="32.7109375" customWidth="1"/>
    <col min="8966" max="8966" width="4.7109375" customWidth="1"/>
    <col min="8967" max="8967" width="1.7109375" customWidth="1"/>
    <col min="8968" max="8969" width="4.7109375" customWidth="1"/>
    <col min="8970" max="8970" width="1.7109375" customWidth="1"/>
    <col min="8971" max="8972" width="4.7109375" customWidth="1"/>
    <col min="8973" max="8973" width="1.7109375" customWidth="1"/>
    <col min="8974" max="8974" width="4.7109375" customWidth="1"/>
    <col min="8975" max="8980" width="6.7109375" customWidth="1"/>
    <col min="8981" max="8981" width="6.85546875" customWidth="1"/>
    <col min="8982" max="8982" width="7.42578125" customWidth="1"/>
    <col min="9218" max="9218" width="8.7109375" customWidth="1"/>
    <col min="9219" max="9219" width="25.28515625" customWidth="1"/>
    <col min="9220" max="9221" width="32.7109375" customWidth="1"/>
    <col min="9222" max="9222" width="4.7109375" customWidth="1"/>
    <col min="9223" max="9223" width="1.7109375" customWidth="1"/>
    <col min="9224" max="9225" width="4.7109375" customWidth="1"/>
    <col min="9226" max="9226" width="1.7109375" customWidth="1"/>
    <col min="9227" max="9228" width="4.7109375" customWidth="1"/>
    <col min="9229" max="9229" width="1.7109375" customWidth="1"/>
    <col min="9230" max="9230" width="4.7109375" customWidth="1"/>
    <col min="9231" max="9236" width="6.7109375" customWidth="1"/>
    <col min="9237" max="9237" width="6.85546875" customWidth="1"/>
    <col min="9238" max="9238" width="7.42578125" customWidth="1"/>
    <col min="9474" max="9474" width="8.7109375" customWidth="1"/>
    <col min="9475" max="9475" width="25.28515625" customWidth="1"/>
    <col min="9476" max="9477" width="32.7109375" customWidth="1"/>
    <col min="9478" max="9478" width="4.7109375" customWidth="1"/>
    <col min="9479" max="9479" width="1.7109375" customWidth="1"/>
    <col min="9480" max="9481" width="4.7109375" customWidth="1"/>
    <col min="9482" max="9482" width="1.7109375" customWidth="1"/>
    <col min="9483" max="9484" width="4.7109375" customWidth="1"/>
    <col min="9485" max="9485" width="1.7109375" customWidth="1"/>
    <col min="9486" max="9486" width="4.7109375" customWidth="1"/>
    <col min="9487" max="9492" width="6.7109375" customWidth="1"/>
    <col min="9493" max="9493" width="6.85546875" customWidth="1"/>
    <col min="9494" max="9494" width="7.42578125" customWidth="1"/>
    <col min="9730" max="9730" width="8.7109375" customWidth="1"/>
    <col min="9731" max="9731" width="25.28515625" customWidth="1"/>
    <col min="9732" max="9733" width="32.7109375" customWidth="1"/>
    <col min="9734" max="9734" width="4.7109375" customWidth="1"/>
    <col min="9735" max="9735" width="1.7109375" customWidth="1"/>
    <col min="9736" max="9737" width="4.7109375" customWidth="1"/>
    <col min="9738" max="9738" width="1.7109375" customWidth="1"/>
    <col min="9739" max="9740" width="4.7109375" customWidth="1"/>
    <col min="9741" max="9741" width="1.7109375" customWidth="1"/>
    <col min="9742" max="9742" width="4.7109375" customWidth="1"/>
    <col min="9743" max="9748" width="6.7109375" customWidth="1"/>
    <col min="9749" max="9749" width="6.85546875" customWidth="1"/>
    <col min="9750" max="9750" width="7.42578125" customWidth="1"/>
    <col min="9986" max="9986" width="8.7109375" customWidth="1"/>
    <col min="9987" max="9987" width="25.28515625" customWidth="1"/>
    <col min="9988" max="9989" width="32.7109375" customWidth="1"/>
    <col min="9990" max="9990" width="4.7109375" customWidth="1"/>
    <col min="9991" max="9991" width="1.7109375" customWidth="1"/>
    <col min="9992" max="9993" width="4.7109375" customWidth="1"/>
    <col min="9994" max="9994" width="1.7109375" customWidth="1"/>
    <col min="9995" max="9996" width="4.7109375" customWidth="1"/>
    <col min="9997" max="9997" width="1.7109375" customWidth="1"/>
    <col min="9998" max="9998" width="4.7109375" customWidth="1"/>
    <col min="9999" max="10004" width="6.7109375" customWidth="1"/>
    <col min="10005" max="10005" width="6.85546875" customWidth="1"/>
    <col min="10006" max="10006" width="7.42578125" customWidth="1"/>
    <col min="10242" max="10242" width="8.7109375" customWidth="1"/>
    <col min="10243" max="10243" width="25.28515625" customWidth="1"/>
    <col min="10244" max="10245" width="32.7109375" customWidth="1"/>
    <col min="10246" max="10246" width="4.7109375" customWidth="1"/>
    <col min="10247" max="10247" width="1.7109375" customWidth="1"/>
    <col min="10248" max="10249" width="4.7109375" customWidth="1"/>
    <col min="10250" max="10250" width="1.7109375" customWidth="1"/>
    <col min="10251" max="10252" width="4.7109375" customWidth="1"/>
    <col min="10253" max="10253" width="1.7109375" customWidth="1"/>
    <col min="10254" max="10254" width="4.7109375" customWidth="1"/>
    <col min="10255" max="10260" width="6.7109375" customWidth="1"/>
    <col min="10261" max="10261" width="6.85546875" customWidth="1"/>
    <col min="10262" max="10262" width="7.42578125" customWidth="1"/>
    <col min="10498" max="10498" width="8.7109375" customWidth="1"/>
    <col min="10499" max="10499" width="25.28515625" customWidth="1"/>
    <col min="10500" max="10501" width="32.7109375" customWidth="1"/>
    <col min="10502" max="10502" width="4.7109375" customWidth="1"/>
    <col min="10503" max="10503" width="1.7109375" customWidth="1"/>
    <col min="10504" max="10505" width="4.7109375" customWidth="1"/>
    <col min="10506" max="10506" width="1.7109375" customWidth="1"/>
    <col min="10507" max="10508" width="4.7109375" customWidth="1"/>
    <col min="10509" max="10509" width="1.7109375" customWidth="1"/>
    <col min="10510" max="10510" width="4.7109375" customWidth="1"/>
    <col min="10511" max="10516" width="6.7109375" customWidth="1"/>
    <col min="10517" max="10517" width="6.85546875" customWidth="1"/>
    <col min="10518" max="10518" width="7.42578125" customWidth="1"/>
    <col min="10754" max="10754" width="8.7109375" customWidth="1"/>
    <col min="10755" max="10755" width="25.28515625" customWidth="1"/>
    <col min="10756" max="10757" width="32.7109375" customWidth="1"/>
    <col min="10758" max="10758" width="4.7109375" customWidth="1"/>
    <col min="10759" max="10759" width="1.7109375" customWidth="1"/>
    <col min="10760" max="10761" width="4.7109375" customWidth="1"/>
    <col min="10762" max="10762" width="1.7109375" customWidth="1"/>
    <col min="10763" max="10764" width="4.7109375" customWidth="1"/>
    <col min="10765" max="10765" width="1.7109375" customWidth="1"/>
    <col min="10766" max="10766" width="4.7109375" customWidth="1"/>
    <col min="10767" max="10772" width="6.7109375" customWidth="1"/>
    <col min="10773" max="10773" width="6.85546875" customWidth="1"/>
    <col min="10774" max="10774" width="7.42578125" customWidth="1"/>
    <col min="11010" max="11010" width="8.7109375" customWidth="1"/>
    <col min="11011" max="11011" width="25.28515625" customWidth="1"/>
    <col min="11012" max="11013" width="32.7109375" customWidth="1"/>
    <col min="11014" max="11014" width="4.7109375" customWidth="1"/>
    <col min="11015" max="11015" width="1.7109375" customWidth="1"/>
    <col min="11016" max="11017" width="4.7109375" customWidth="1"/>
    <col min="11018" max="11018" width="1.7109375" customWidth="1"/>
    <col min="11019" max="11020" width="4.7109375" customWidth="1"/>
    <col min="11021" max="11021" width="1.7109375" customWidth="1"/>
    <col min="11022" max="11022" width="4.7109375" customWidth="1"/>
    <col min="11023" max="11028" width="6.7109375" customWidth="1"/>
    <col min="11029" max="11029" width="6.85546875" customWidth="1"/>
    <col min="11030" max="11030" width="7.42578125" customWidth="1"/>
    <col min="11266" max="11266" width="8.7109375" customWidth="1"/>
    <col min="11267" max="11267" width="25.28515625" customWidth="1"/>
    <col min="11268" max="11269" width="32.7109375" customWidth="1"/>
    <col min="11270" max="11270" width="4.7109375" customWidth="1"/>
    <col min="11271" max="11271" width="1.7109375" customWidth="1"/>
    <col min="11272" max="11273" width="4.7109375" customWidth="1"/>
    <col min="11274" max="11274" width="1.7109375" customWidth="1"/>
    <col min="11275" max="11276" width="4.7109375" customWidth="1"/>
    <col min="11277" max="11277" width="1.7109375" customWidth="1"/>
    <col min="11278" max="11278" width="4.7109375" customWidth="1"/>
    <col min="11279" max="11284" width="6.7109375" customWidth="1"/>
    <col min="11285" max="11285" width="6.85546875" customWidth="1"/>
    <col min="11286" max="11286" width="7.42578125" customWidth="1"/>
    <col min="11522" max="11522" width="8.7109375" customWidth="1"/>
    <col min="11523" max="11523" width="25.28515625" customWidth="1"/>
    <col min="11524" max="11525" width="32.7109375" customWidth="1"/>
    <col min="11526" max="11526" width="4.7109375" customWidth="1"/>
    <col min="11527" max="11527" width="1.7109375" customWidth="1"/>
    <col min="11528" max="11529" width="4.7109375" customWidth="1"/>
    <col min="11530" max="11530" width="1.7109375" customWidth="1"/>
    <col min="11531" max="11532" width="4.7109375" customWidth="1"/>
    <col min="11533" max="11533" width="1.7109375" customWidth="1"/>
    <col min="11534" max="11534" width="4.7109375" customWidth="1"/>
    <col min="11535" max="11540" width="6.7109375" customWidth="1"/>
    <col min="11541" max="11541" width="6.85546875" customWidth="1"/>
    <col min="11542" max="11542" width="7.42578125" customWidth="1"/>
    <col min="11778" max="11778" width="8.7109375" customWidth="1"/>
    <col min="11779" max="11779" width="25.28515625" customWidth="1"/>
    <col min="11780" max="11781" width="32.7109375" customWidth="1"/>
    <col min="11782" max="11782" width="4.7109375" customWidth="1"/>
    <col min="11783" max="11783" width="1.7109375" customWidth="1"/>
    <col min="11784" max="11785" width="4.7109375" customWidth="1"/>
    <col min="11786" max="11786" width="1.7109375" customWidth="1"/>
    <col min="11787" max="11788" width="4.7109375" customWidth="1"/>
    <col min="11789" max="11789" width="1.7109375" customWidth="1"/>
    <col min="11790" max="11790" width="4.7109375" customWidth="1"/>
    <col min="11791" max="11796" width="6.7109375" customWidth="1"/>
    <col min="11797" max="11797" width="6.85546875" customWidth="1"/>
    <col min="11798" max="11798" width="7.42578125" customWidth="1"/>
    <col min="12034" max="12034" width="8.7109375" customWidth="1"/>
    <col min="12035" max="12035" width="25.28515625" customWidth="1"/>
    <col min="12036" max="12037" width="32.7109375" customWidth="1"/>
    <col min="12038" max="12038" width="4.7109375" customWidth="1"/>
    <col min="12039" max="12039" width="1.7109375" customWidth="1"/>
    <col min="12040" max="12041" width="4.7109375" customWidth="1"/>
    <col min="12042" max="12042" width="1.7109375" customWidth="1"/>
    <col min="12043" max="12044" width="4.7109375" customWidth="1"/>
    <col min="12045" max="12045" width="1.7109375" customWidth="1"/>
    <col min="12046" max="12046" width="4.7109375" customWidth="1"/>
    <col min="12047" max="12052" width="6.7109375" customWidth="1"/>
    <col min="12053" max="12053" width="6.85546875" customWidth="1"/>
    <col min="12054" max="12054" width="7.42578125" customWidth="1"/>
    <col min="12290" max="12290" width="8.7109375" customWidth="1"/>
    <col min="12291" max="12291" width="25.28515625" customWidth="1"/>
    <col min="12292" max="12293" width="32.7109375" customWidth="1"/>
    <col min="12294" max="12294" width="4.7109375" customWidth="1"/>
    <col min="12295" max="12295" width="1.7109375" customWidth="1"/>
    <col min="12296" max="12297" width="4.7109375" customWidth="1"/>
    <col min="12298" max="12298" width="1.7109375" customWidth="1"/>
    <col min="12299" max="12300" width="4.7109375" customWidth="1"/>
    <col min="12301" max="12301" width="1.7109375" customWidth="1"/>
    <col min="12302" max="12302" width="4.7109375" customWidth="1"/>
    <col min="12303" max="12308" width="6.7109375" customWidth="1"/>
    <col min="12309" max="12309" width="6.85546875" customWidth="1"/>
    <col min="12310" max="12310" width="7.42578125" customWidth="1"/>
    <col min="12546" max="12546" width="8.7109375" customWidth="1"/>
    <col min="12547" max="12547" width="25.28515625" customWidth="1"/>
    <col min="12548" max="12549" width="32.7109375" customWidth="1"/>
    <col min="12550" max="12550" width="4.7109375" customWidth="1"/>
    <col min="12551" max="12551" width="1.7109375" customWidth="1"/>
    <col min="12552" max="12553" width="4.7109375" customWidth="1"/>
    <col min="12554" max="12554" width="1.7109375" customWidth="1"/>
    <col min="12555" max="12556" width="4.7109375" customWidth="1"/>
    <col min="12557" max="12557" width="1.7109375" customWidth="1"/>
    <col min="12558" max="12558" width="4.7109375" customWidth="1"/>
    <col min="12559" max="12564" width="6.7109375" customWidth="1"/>
    <col min="12565" max="12565" width="6.85546875" customWidth="1"/>
    <col min="12566" max="12566" width="7.42578125" customWidth="1"/>
    <col min="12802" max="12802" width="8.7109375" customWidth="1"/>
    <col min="12803" max="12803" width="25.28515625" customWidth="1"/>
    <col min="12804" max="12805" width="32.7109375" customWidth="1"/>
    <col min="12806" max="12806" width="4.7109375" customWidth="1"/>
    <col min="12807" max="12807" width="1.7109375" customWidth="1"/>
    <col min="12808" max="12809" width="4.7109375" customWidth="1"/>
    <col min="12810" max="12810" width="1.7109375" customWidth="1"/>
    <col min="12811" max="12812" width="4.7109375" customWidth="1"/>
    <col min="12813" max="12813" width="1.7109375" customWidth="1"/>
    <col min="12814" max="12814" width="4.7109375" customWidth="1"/>
    <col min="12815" max="12820" width="6.7109375" customWidth="1"/>
    <col min="12821" max="12821" width="6.85546875" customWidth="1"/>
    <col min="12822" max="12822" width="7.42578125" customWidth="1"/>
    <col min="13058" max="13058" width="8.7109375" customWidth="1"/>
    <col min="13059" max="13059" width="25.28515625" customWidth="1"/>
    <col min="13060" max="13061" width="32.7109375" customWidth="1"/>
    <col min="13062" max="13062" width="4.7109375" customWidth="1"/>
    <col min="13063" max="13063" width="1.7109375" customWidth="1"/>
    <col min="13064" max="13065" width="4.7109375" customWidth="1"/>
    <col min="13066" max="13066" width="1.7109375" customWidth="1"/>
    <col min="13067" max="13068" width="4.7109375" customWidth="1"/>
    <col min="13069" max="13069" width="1.7109375" customWidth="1"/>
    <col min="13070" max="13070" width="4.7109375" customWidth="1"/>
    <col min="13071" max="13076" width="6.7109375" customWidth="1"/>
    <col min="13077" max="13077" width="6.85546875" customWidth="1"/>
    <col min="13078" max="13078" width="7.42578125" customWidth="1"/>
    <col min="13314" max="13314" width="8.7109375" customWidth="1"/>
    <col min="13315" max="13315" width="25.28515625" customWidth="1"/>
    <col min="13316" max="13317" width="32.7109375" customWidth="1"/>
    <col min="13318" max="13318" width="4.7109375" customWidth="1"/>
    <col min="13319" max="13319" width="1.7109375" customWidth="1"/>
    <col min="13320" max="13321" width="4.7109375" customWidth="1"/>
    <col min="13322" max="13322" width="1.7109375" customWidth="1"/>
    <col min="13323" max="13324" width="4.7109375" customWidth="1"/>
    <col min="13325" max="13325" width="1.7109375" customWidth="1"/>
    <col min="13326" max="13326" width="4.7109375" customWidth="1"/>
    <col min="13327" max="13332" width="6.7109375" customWidth="1"/>
    <col min="13333" max="13333" width="6.85546875" customWidth="1"/>
    <col min="13334" max="13334" width="7.42578125" customWidth="1"/>
    <col min="13570" max="13570" width="8.7109375" customWidth="1"/>
    <col min="13571" max="13571" width="25.28515625" customWidth="1"/>
    <col min="13572" max="13573" width="32.7109375" customWidth="1"/>
    <col min="13574" max="13574" width="4.7109375" customWidth="1"/>
    <col min="13575" max="13575" width="1.7109375" customWidth="1"/>
    <col min="13576" max="13577" width="4.7109375" customWidth="1"/>
    <col min="13578" max="13578" width="1.7109375" customWidth="1"/>
    <col min="13579" max="13580" width="4.7109375" customWidth="1"/>
    <col min="13581" max="13581" width="1.7109375" customWidth="1"/>
    <col min="13582" max="13582" width="4.7109375" customWidth="1"/>
    <col min="13583" max="13588" width="6.7109375" customWidth="1"/>
    <col min="13589" max="13589" width="6.85546875" customWidth="1"/>
    <col min="13590" max="13590" width="7.42578125" customWidth="1"/>
    <col min="13826" max="13826" width="8.7109375" customWidth="1"/>
    <col min="13827" max="13827" width="25.28515625" customWidth="1"/>
    <col min="13828" max="13829" width="32.7109375" customWidth="1"/>
    <col min="13830" max="13830" width="4.7109375" customWidth="1"/>
    <col min="13831" max="13831" width="1.7109375" customWidth="1"/>
    <col min="13832" max="13833" width="4.7109375" customWidth="1"/>
    <col min="13834" max="13834" width="1.7109375" customWidth="1"/>
    <col min="13835" max="13836" width="4.7109375" customWidth="1"/>
    <col min="13837" max="13837" width="1.7109375" customWidth="1"/>
    <col min="13838" max="13838" width="4.7109375" customWidth="1"/>
    <col min="13839" max="13844" width="6.7109375" customWidth="1"/>
    <col min="13845" max="13845" width="6.85546875" customWidth="1"/>
    <col min="13846" max="13846" width="7.42578125" customWidth="1"/>
    <col min="14082" max="14082" width="8.7109375" customWidth="1"/>
    <col min="14083" max="14083" width="25.28515625" customWidth="1"/>
    <col min="14084" max="14085" width="32.7109375" customWidth="1"/>
    <col min="14086" max="14086" width="4.7109375" customWidth="1"/>
    <col min="14087" max="14087" width="1.7109375" customWidth="1"/>
    <col min="14088" max="14089" width="4.7109375" customWidth="1"/>
    <col min="14090" max="14090" width="1.7109375" customWidth="1"/>
    <col min="14091" max="14092" width="4.7109375" customWidth="1"/>
    <col min="14093" max="14093" width="1.7109375" customWidth="1"/>
    <col min="14094" max="14094" width="4.7109375" customWidth="1"/>
    <col min="14095" max="14100" width="6.7109375" customWidth="1"/>
    <col min="14101" max="14101" width="6.85546875" customWidth="1"/>
    <col min="14102" max="14102" width="7.42578125" customWidth="1"/>
    <col min="14338" max="14338" width="8.7109375" customWidth="1"/>
    <col min="14339" max="14339" width="25.28515625" customWidth="1"/>
    <col min="14340" max="14341" width="32.7109375" customWidth="1"/>
    <col min="14342" max="14342" width="4.7109375" customWidth="1"/>
    <col min="14343" max="14343" width="1.7109375" customWidth="1"/>
    <col min="14344" max="14345" width="4.7109375" customWidth="1"/>
    <col min="14346" max="14346" width="1.7109375" customWidth="1"/>
    <col min="14347" max="14348" width="4.7109375" customWidth="1"/>
    <col min="14349" max="14349" width="1.7109375" customWidth="1"/>
    <col min="14350" max="14350" width="4.7109375" customWidth="1"/>
    <col min="14351" max="14356" width="6.7109375" customWidth="1"/>
    <col min="14357" max="14357" width="6.85546875" customWidth="1"/>
    <col min="14358" max="14358" width="7.42578125" customWidth="1"/>
    <col min="14594" max="14594" width="8.7109375" customWidth="1"/>
    <col min="14595" max="14595" width="25.28515625" customWidth="1"/>
    <col min="14596" max="14597" width="32.7109375" customWidth="1"/>
    <col min="14598" max="14598" width="4.7109375" customWidth="1"/>
    <col min="14599" max="14599" width="1.7109375" customWidth="1"/>
    <col min="14600" max="14601" width="4.7109375" customWidth="1"/>
    <col min="14602" max="14602" width="1.7109375" customWidth="1"/>
    <col min="14603" max="14604" width="4.7109375" customWidth="1"/>
    <col min="14605" max="14605" width="1.7109375" customWidth="1"/>
    <col min="14606" max="14606" width="4.7109375" customWidth="1"/>
    <col min="14607" max="14612" width="6.7109375" customWidth="1"/>
    <col min="14613" max="14613" width="6.85546875" customWidth="1"/>
    <col min="14614" max="14614" width="7.42578125" customWidth="1"/>
    <col min="14850" max="14850" width="8.7109375" customWidth="1"/>
    <col min="14851" max="14851" width="25.28515625" customWidth="1"/>
    <col min="14852" max="14853" width="32.7109375" customWidth="1"/>
    <col min="14854" max="14854" width="4.7109375" customWidth="1"/>
    <col min="14855" max="14855" width="1.7109375" customWidth="1"/>
    <col min="14856" max="14857" width="4.7109375" customWidth="1"/>
    <col min="14858" max="14858" width="1.7109375" customWidth="1"/>
    <col min="14859" max="14860" width="4.7109375" customWidth="1"/>
    <col min="14861" max="14861" width="1.7109375" customWidth="1"/>
    <col min="14862" max="14862" width="4.7109375" customWidth="1"/>
    <col min="14863" max="14868" width="6.7109375" customWidth="1"/>
    <col min="14869" max="14869" width="6.85546875" customWidth="1"/>
    <col min="14870" max="14870" width="7.42578125" customWidth="1"/>
    <col min="15106" max="15106" width="8.7109375" customWidth="1"/>
    <col min="15107" max="15107" width="25.28515625" customWidth="1"/>
    <col min="15108" max="15109" width="32.7109375" customWidth="1"/>
    <col min="15110" max="15110" width="4.7109375" customWidth="1"/>
    <col min="15111" max="15111" width="1.7109375" customWidth="1"/>
    <col min="15112" max="15113" width="4.7109375" customWidth="1"/>
    <col min="15114" max="15114" width="1.7109375" customWidth="1"/>
    <col min="15115" max="15116" width="4.7109375" customWidth="1"/>
    <col min="15117" max="15117" width="1.7109375" customWidth="1"/>
    <col min="15118" max="15118" width="4.7109375" customWidth="1"/>
    <col min="15119" max="15124" width="6.7109375" customWidth="1"/>
    <col min="15125" max="15125" width="6.85546875" customWidth="1"/>
    <col min="15126" max="15126" width="7.42578125" customWidth="1"/>
    <col min="15362" max="15362" width="8.7109375" customWidth="1"/>
    <col min="15363" max="15363" width="25.28515625" customWidth="1"/>
    <col min="15364" max="15365" width="32.7109375" customWidth="1"/>
    <col min="15366" max="15366" width="4.7109375" customWidth="1"/>
    <col min="15367" max="15367" width="1.7109375" customWidth="1"/>
    <col min="15368" max="15369" width="4.7109375" customWidth="1"/>
    <col min="15370" max="15370" width="1.7109375" customWidth="1"/>
    <col min="15371" max="15372" width="4.7109375" customWidth="1"/>
    <col min="15373" max="15373" width="1.7109375" customWidth="1"/>
    <col min="15374" max="15374" width="4.7109375" customWidth="1"/>
    <col min="15375" max="15380" width="6.7109375" customWidth="1"/>
    <col min="15381" max="15381" width="6.85546875" customWidth="1"/>
    <col min="15382" max="15382" width="7.42578125" customWidth="1"/>
    <col min="15618" max="15618" width="8.7109375" customWidth="1"/>
    <col min="15619" max="15619" width="25.28515625" customWidth="1"/>
    <col min="15620" max="15621" width="32.7109375" customWidth="1"/>
    <col min="15622" max="15622" width="4.7109375" customWidth="1"/>
    <col min="15623" max="15623" width="1.7109375" customWidth="1"/>
    <col min="15624" max="15625" width="4.7109375" customWidth="1"/>
    <col min="15626" max="15626" width="1.7109375" customWidth="1"/>
    <col min="15627" max="15628" width="4.7109375" customWidth="1"/>
    <col min="15629" max="15629" width="1.7109375" customWidth="1"/>
    <col min="15630" max="15630" width="4.7109375" customWidth="1"/>
    <col min="15631" max="15636" width="6.7109375" customWidth="1"/>
    <col min="15637" max="15637" width="6.85546875" customWidth="1"/>
    <col min="15638" max="15638" width="7.42578125" customWidth="1"/>
    <col min="15874" max="15874" width="8.7109375" customWidth="1"/>
    <col min="15875" max="15875" width="25.28515625" customWidth="1"/>
    <col min="15876" max="15877" width="32.7109375" customWidth="1"/>
    <col min="15878" max="15878" width="4.7109375" customWidth="1"/>
    <col min="15879" max="15879" width="1.7109375" customWidth="1"/>
    <col min="15880" max="15881" width="4.7109375" customWidth="1"/>
    <col min="15882" max="15882" width="1.7109375" customWidth="1"/>
    <col min="15883" max="15884" width="4.7109375" customWidth="1"/>
    <col min="15885" max="15885" width="1.7109375" customWidth="1"/>
    <col min="15886" max="15886" width="4.7109375" customWidth="1"/>
    <col min="15887" max="15892" width="6.7109375" customWidth="1"/>
    <col min="15893" max="15893" width="6.85546875" customWidth="1"/>
    <col min="15894" max="15894" width="7.42578125" customWidth="1"/>
    <col min="16130" max="16130" width="8.7109375" customWidth="1"/>
    <col min="16131" max="16131" width="25.28515625" customWidth="1"/>
    <col min="16132" max="16133" width="32.7109375" customWidth="1"/>
    <col min="16134" max="16134" width="4.7109375" customWidth="1"/>
    <col min="16135" max="16135" width="1.7109375" customWidth="1"/>
    <col min="16136" max="16137" width="4.7109375" customWidth="1"/>
    <col min="16138" max="16138" width="1.7109375" customWidth="1"/>
    <col min="16139" max="16140" width="4.7109375" customWidth="1"/>
    <col min="16141" max="16141" width="1.7109375" customWidth="1"/>
    <col min="16142" max="16142" width="4.7109375" customWidth="1"/>
    <col min="16143" max="16148" width="6.7109375" customWidth="1"/>
    <col min="16149" max="16149" width="6.85546875" customWidth="1"/>
    <col min="16150" max="16150" width="7.42578125" customWidth="1"/>
  </cols>
  <sheetData>
    <row r="1" spans="1:24" ht="22.5" customHeight="1" thickBot="1">
      <c r="A1" s="508" t="s">
        <v>252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10"/>
    </row>
    <row r="2" spans="1:24" ht="3.75" customHeight="1">
      <c r="A2" s="39"/>
      <c r="B2" s="39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4" spans="1:24" ht="15">
      <c r="A4" s="507"/>
      <c r="B4" s="507"/>
      <c r="C4" s="37" t="s">
        <v>253</v>
      </c>
      <c r="D4" s="284"/>
    </row>
    <row r="5" spans="1:24" ht="15">
      <c r="A5" s="40"/>
      <c r="B5" s="40"/>
      <c r="C5" s="36" t="s">
        <v>29</v>
      </c>
      <c r="D5" s="36" t="s">
        <v>226</v>
      </c>
    </row>
    <row r="6" spans="1:24" s="13" customFormat="1" ht="15">
      <c r="A6" s="41"/>
      <c r="B6" s="41"/>
      <c r="D6" s="130"/>
      <c r="E6" s="131" t="s">
        <v>48</v>
      </c>
      <c r="F6" s="499" t="s">
        <v>31</v>
      </c>
      <c r="G6" s="500"/>
      <c r="H6" s="500"/>
      <c r="I6" s="500"/>
      <c r="J6" s="500"/>
      <c r="K6" s="500"/>
      <c r="L6" s="500"/>
      <c r="M6" s="500"/>
      <c r="N6" s="501"/>
      <c r="O6" s="502" t="s">
        <v>32</v>
      </c>
      <c r="P6" s="503"/>
      <c r="Q6" s="502" t="s">
        <v>33</v>
      </c>
      <c r="R6" s="503"/>
      <c r="S6" s="502" t="s">
        <v>34</v>
      </c>
      <c r="T6" s="503"/>
      <c r="U6"/>
      <c r="V6"/>
      <c r="W6" t="s">
        <v>63</v>
      </c>
      <c r="X6" s="13" t="s">
        <v>23</v>
      </c>
    </row>
    <row r="7" spans="1:24" s="15" customFormat="1" ht="15.75" thickBot="1">
      <c r="A7" s="40">
        <v>2</v>
      </c>
      <c r="B7" s="40">
        <v>5</v>
      </c>
      <c r="C7" s="14" t="s">
        <v>35</v>
      </c>
      <c r="D7" s="132" t="s">
        <v>16</v>
      </c>
      <c r="E7" s="132" t="s">
        <v>257</v>
      </c>
      <c r="F7" s="133">
        <v>1</v>
      </c>
      <c r="G7" s="134"/>
      <c r="H7" s="134"/>
      <c r="I7" s="134">
        <v>2</v>
      </c>
      <c r="J7" s="134"/>
      <c r="K7" s="134"/>
      <c r="L7" s="134">
        <v>3</v>
      </c>
      <c r="M7" s="135"/>
      <c r="N7" s="136"/>
      <c r="O7" s="504"/>
      <c r="P7" s="505"/>
      <c r="Q7" s="504"/>
      <c r="R7" s="505"/>
      <c r="S7" s="504"/>
      <c r="T7" s="505"/>
      <c r="U7"/>
      <c r="V7"/>
      <c r="W7" t="s">
        <v>64</v>
      </c>
      <c r="X7" s="285" t="s">
        <v>101</v>
      </c>
    </row>
    <row r="8" spans="1:24" s="13" customFormat="1" ht="15.75" thickTop="1">
      <c r="A8" s="40"/>
      <c r="B8" s="40"/>
      <c r="C8" s="16" t="s">
        <v>43</v>
      </c>
      <c r="D8" s="137" t="s">
        <v>127</v>
      </c>
      <c r="E8" s="137" t="s">
        <v>168</v>
      </c>
      <c r="F8" s="138">
        <v>21</v>
      </c>
      <c r="G8" s="139" t="s">
        <v>37</v>
      </c>
      <c r="H8" s="140">
        <v>8</v>
      </c>
      <c r="I8" s="138">
        <v>21</v>
      </c>
      <c r="J8" s="139" t="s">
        <v>37</v>
      </c>
      <c r="K8" s="140">
        <v>10</v>
      </c>
      <c r="L8" s="138"/>
      <c r="M8" s="139" t="s">
        <v>37</v>
      </c>
      <c r="N8" s="140"/>
      <c r="O8" s="17">
        <f>F8+I8+L8</f>
        <v>42</v>
      </c>
      <c r="P8" s="18">
        <f>H8+K8+N8</f>
        <v>18</v>
      </c>
      <c r="Q8" s="19">
        <f>IF(F8&gt;H8,1,0)+IF(I8&gt;K8,1,0)+IF(L8&gt;N8,1,0)</f>
        <v>2</v>
      </c>
      <c r="R8" s="20">
        <f>IF(H8&gt;F8,1,0)+IF(K8&gt;I8,1,0)+IF(N8&gt;L8,1,0)</f>
        <v>0</v>
      </c>
      <c r="S8" s="19">
        <f>IF(Q8&gt;R8,1,0)</f>
        <v>1</v>
      </c>
      <c r="T8" s="20">
        <f>IF(R8&gt;Q8,1,0)</f>
        <v>0</v>
      </c>
      <c r="U8"/>
      <c r="V8"/>
      <c r="W8" t="s">
        <v>65</v>
      </c>
      <c r="X8" s="13" t="s">
        <v>254</v>
      </c>
    </row>
    <row r="9" spans="1:24" s="13" customFormat="1" ht="15">
      <c r="A9" s="40"/>
      <c r="B9" s="40"/>
      <c r="C9" s="21" t="s">
        <v>44</v>
      </c>
      <c r="D9" s="141" t="s">
        <v>128</v>
      </c>
      <c r="E9" s="141" t="s">
        <v>383</v>
      </c>
      <c r="F9" s="138">
        <v>21</v>
      </c>
      <c r="G9" s="138" t="s">
        <v>37</v>
      </c>
      <c r="H9" s="140">
        <v>14</v>
      </c>
      <c r="I9" s="138">
        <v>17</v>
      </c>
      <c r="J9" s="138" t="s">
        <v>37</v>
      </c>
      <c r="K9" s="140">
        <v>21</v>
      </c>
      <c r="L9" s="138">
        <v>21</v>
      </c>
      <c r="M9" s="138" t="s">
        <v>37</v>
      </c>
      <c r="N9" s="140">
        <v>17</v>
      </c>
      <c r="O9" s="17">
        <f>F9+I9+L9</f>
        <v>59</v>
      </c>
      <c r="P9" s="18">
        <f>H9+K9+N9</f>
        <v>52</v>
      </c>
      <c r="Q9" s="19">
        <f>IF(F9&gt;H9,1,0)+IF(I9&gt;K9,1,0)+IF(L9&gt;N9,1,0)</f>
        <v>2</v>
      </c>
      <c r="R9" s="20">
        <f>IF(H9&gt;F9,1,0)+IF(K9&gt;I9,1,0)+IF(N9&gt;L9,1,0)</f>
        <v>1</v>
      </c>
      <c r="S9" s="19">
        <f>IF(Q9&gt;R9,1,0)</f>
        <v>1</v>
      </c>
      <c r="T9" s="20">
        <f>IF(R9&gt;Q9,1,0)</f>
        <v>0</v>
      </c>
      <c r="U9"/>
      <c r="V9"/>
      <c r="W9" t="s">
        <v>66</v>
      </c>
      <c r="X9" s="13" t="s">
        <v>255</v>
      </c>
    </row>
    <row r="10" spans="1:24" s="13" customFormat="1" ht="15">
      <c r="A10" s="40"/>
      <c r="B10" s="40"/>
      <c r="C10" s="21" t="s">
        <v>45</v>
      </c>
      <c r="D10" s="141"/>
      <c r="E10" s="137" t="s">
        <v>384</v>
      </c>
      <c r="F10" s="138">
        <v>0</v>
      </c>
      <c r="G10" s="138" t="s">
        <v>37</v>
      </c>
      <c r="H10" s="140">
        <v>21</v>
      </c>
      <c r="I10" s="138">
        <v>0</v>
      </c>
      <c r="J10" s="138" t="s">
        <v>37</v>
      </c>
      <c r="K10" s="140">
        <v>21</v>
      </c>
      <c r="L10" s="138"/>
      <c r="M10" s="138" t="s">
        <v>37</v>
      </c>
      <c r="N10" s="140"/>
      <c r="O10" s="17">
        <f>F10+I10+L10</f>
        <v>0</v>
      </c>
      <c r="P10" s="18">
        <f>H10+K10+N10</f>
        <v>42</v>
      </c>
      <c r="Q10" s="19">
        <f>IF(F10&gt;H10,1,0)+IF(I10&gt;K10,1,0)+IF(L10&gt;N10,1,0)</f>
        <v>0</v>
      </c>
      <c r="R10" s="20">
        <f>IF(H10&gt;F10,1,0)+IF(K10&gt;I10,1,0)+IF(N10&gt;L10,1,0)</f>
        <v>2</v>
      </c>
      <c r="S10" s="19">
        <f>IF(Q10&gt;R10,1,0)</f>
        <v>0</v>
      </c>
      <c r="T10" s="20">
        <f>IF(R10&gt;Q10,1,0)</f>
        <v>1</v>
      </c>
      <c r="U10"/>
      <c r="V10"/>
      <c r="W10" t="s">
        <v>67</v>
      </c>
      <c r="X10" s="13" t="s">
        <v>256</v>
      </c>
    </row>
    <row r="11" spans="1:24" s="13" customFormat="1" ht="15">
      <c r="A11" s="40"/>
      <c r="B11" s="40"/>
      <c r="C11" s="21" t="s">
        <v>46</v>
      </c>
      <c r="D11" s="141" t="s">
        <v>130</v>
      </c>
      <c r="E11" s="141" t="s">
        <v>201</v>
      </c>
      <c r="F11" s="138">
        <v>21</v>
      </c>
      <c r="G11" s="138" t="s">
        <v>37</v>
      </c>
      <c r="H11" s="140">
        <v>6</v>
      </c>
      <c r="I11" s="138">
        <v>21</v>
      </c>
      <c r="J11" s="138" t="s">
        <v>37</v>
      </c>
      <c r="K11" s="140">
        <v>16</v>
      </c>
      <c r="L11" s="138"/>
      <c r="M11" s="138" t="s">
        <v>37</v>
      </c>
      <c r="N11" s="140"/>
      <c r="O11" s="17">
        <f>F11+I11+L11</f>
        <v>42</v>
      </c>
      <c r="P11" s="18">
        <f>H11+K11+N11</f>
        <v>22</v>
      </c>
      <c r="Q11" s="19">
        <f>IF(F11&gt;H11,1,0)+IF(I11&gt;K11,1,0)+IF(L11&gt;N11,1,0)</f>
        <v>2</v>
      </c>
      <c r="R11" s="20">
        <f>IF(H11&gt;F11,1,0)+IF(K11&gt;I11,1,0)+IF(N11&gt;L11,1,0)</f>
        <v>0</v>
      </c>
      <c r="S11" s="19">
        <f>IF(Q11&gt;R11,1,0)</f>
        <v>1</v>
      </c>
      <c r="T11" s="20">
        <f>IF(R11&gt;Q11,1,0)</f>
        <v>0</v>
      </c>
      <c r="U11"/>
      <c r="V11"/>
      <c r="W11"/>
    </row>
    <row r="12" spans="1:24" s="13" customFormat="1" ht="15.75" thickBot="1">
      <c r="A12" s="40"/>
      <c r="B12" s="40"/>
      <c r="C12" s="35" t="s">
        <v>36</v>
      </c>
      <c r="D12" s="142" t="s">
        <v>382</v>
      </c>
      <c r="E12" s="142" t="s">
        <v>385</v>
      </c>
      <c r="F12" s="143">
        <v>21</v>
      </c>
      <c r="G12" s="143" t="s">
        <v>37</v>
      </c>
      <c r="H12" s="144">
        <v>17</v>
      </c>
      <c r="I12" s="143">
        <v>21</v>
      </c>
      <c r="J12" s="143" t="s">
        <v>37</v>
      </c>
      <c r="K12" s="144">
        <v>14</v>
      </c>
      <c r="L12" s="143"/>
      <c r="M12" s="143" t="s">
        <v>37</v>
      </c>
      <c r="N12" s="144"/>
      <c r="O12" s="22">
        <f>F12+I12+L12</f>
        <v>42</v>
      </c>
      <c r="P12" s="23">
        <f>H12+K12+N12</f>
        <v>31</v>
      </c>
      <c r="Q12" s="24">
        <f>IF(F12&gt;H12,1,0)+IF(I12&gt;K12,1,0)+IF(L12&gt;N12,1,0)</f>
        <v>2</v>
      </c>
      <c r="R12" s="25">
        <f>IF(H12&gt;F12,1,0)+IF(K12&gt;I12,1,0)+IF(N12&gt;L12,1,0)</f>
        <v>0</v>
      </c>
      <c r="S12" s="24">
        <f>IF(Q12&gt;R12,1,0)</f>
        <v>1</v>
      </c>
      <c r="T12" s="25">
        <f>IF(R12&gt;Q12,1,0)</f>
        <v>0</v>
      </c>
      <c r="U12"/>
      <c r="V12"/>
      <c r="W12" t="s">
        <v>68</v>
      </c>
      <c r="X12" s="13" t="s">
        <v>24</v>
      </c>
    </row>
    <row r="13" spans="1:24" s="29" customFormat="1" ht="15.75" thickTop="1">
      <c r="A13" s="42"/>
      <c r="B13" s="42"/>
      <c r="C13" s="26" t="s">
        <v>38</v>
      </c>
      <c r="D13" s="145">
        <f>IF(S13+T13=0,0,IF(S13=T13,2,IF(S13&gt;T13,3,1)))</f>
        <v>3</v>
      </c>
      <c r="E13" s="145">
        <f>IF(S13+T13=0,0,IF(S13=T13,2,IF(T13&gt;S13,3,1)))</f>
        <v>1</v>
      </c>
      <c r="F13" s="146"/>
      <c r="G13" s="147"/>
      <c r="H13" s="147"/>
      <c r="I13" s="147"/>
      <c r="J13" s="147"/>
      <c r="K13" s="147"/>
      <c r="L13" s="147"/>
      <c r="M13" s="147"/>
      <c r="N13" s="148"/>
      <c r="O13" s="27">
        <f t="shared" ref="O13:T13" si="0">SUM(O8:O12)</f>
        <v>185</v>
      </c>
      <c r="P13" s="28">
        <f t="shared" si="0"/>
        <v>165</v>
      </c>
      <c r="Q13" s="28">
        <f t="shared" si="0"/>
        <v>8</v>
      </c>
      <c r="R13" s="28">
        <f t="shared" si="0"/>
        <v>3</v>
      </c>
      <c r="S13" s="28">
        <f t="shared" si="0"/>
        <v>4</v>
      </c>
      <c r="T13" s="28">
        <f t="shared" si="0"/>
        <v>1</v>
      </c>
      <c r="U13"/>
      <c r="V13"/>
      <c r="W13" t="s">
        <v>260</v>
      </c>
      <c r="X13" s="285" t="s">
        <v>261</v>
      </c>
    </row>
    <row r="14" spans="1:24" s="33" customFormat="1" ht="15">
      <c r="A14" s="43"/>
      <c r="B14" s="43"/>
      <c r="C14" s="34" t="s">
        <v>47</v>
      </c>
      <c r="D14" s="497" t="str">
        <f>IF(D13+E13=0,0,IF(D13=E13,E6,IF(D13&gt;E13,D7,E7)))</f>
        <v>Sokol Vodňany</v>
      </c>
      <c r="E14" s="498"/>
      <c r="F14" s="149"/>
      <c r="G14" s="149"/>
      <c r="H14" s="149"/>
      <c r="I14" s="149"/>
      <c r="J14" s="149"/>
      <c r="K14" s="149"/>
      <c r="L14" s="149"/>
      <c r="M14" s="149"/>
      <c r="N14" s="149"/>
      <c r="O14" s="31"/>
      <c r="P14" s="32"/>
      <c r="Q14" s="32"/>
      <c r="R14" s="32"/>
      <c r="S14" s="32"/>
      <c r="T14" s="32"/>
      <c r="U14"/>
      <c r="V14"/>
      <c r="W14" t="s">
        <v>70</v>
      </c>
      <c r="X14" s="286" t="s">
        <v>262</v>
      </c>
    </row>
    <row r="15" spans="1:24" s="33" customFormat="1" ht="15">
      <c r="A15" s="43"/>
      <c r="B15" s="43"/>
      <c r="C15" s="30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31"/>
      <c r="P15" s="32"/>
      <c r="Q15" s="32"/>
      <c r="R15" s="32"/>
      <c r="S15" s="32"/>
      <c r="T15" s="32"/>
      <c r="U15"/>
      <c r="V15"/>
      <c r="W15" t="s">
        <v>71</v>
      </c>
      <c r="X15" s="286" t="s">
        <v>22</v>
      </c>
    </row>
    <row r="16" spans="1:24" ht="15">
      <c r="A16" s="41"/>
      <c r="B16" s="41"/>
      <c r="C16" s="13"/>
      <c r="D16" s="130"/>
      <c r="E16" s="131" t="s">
        <v>48</v>
      </c>
      <c r="F16" s="499" t="s">
        <v>31</v>
      </c>
      <c r="G16" s="500"/>
      <c r="H16" s="500"/>
      <c r="I16" s="500"/>
      <c r="J16" s="500"/>
      <c r="K16" s="500"/>
      <c r="L16" s="500"/>
      <c r="M16" s="500"/>
      <c r="N16" s="501"/>
      <c r="O16" s="502" t="s">
        <v>32</v>
      </c>
      <c r="P16" s="503"/>
      <c r="Q16" s="502" t="s">
        <v>33</v>
      </c>
      <c r="R16" s="503"/>
      <c r="S16" s="502" t="s">
        <v>34</v>
      </c>
      <c r="T16" s="503"/>
    </row>
    <row r="17" spans="1:20" ht="15.75" thickBot="1">
      <c r="A17" s="40">
        <v>3</v>
      </c>
      <c r="B17" s="40">
        <v>4</v>
      </c>
      <c r="C17" s="14" t="s">
        <v>35</v>
      </c>
      <c r="D17" s="132" t="s">
        <v>258</v>
      </c>
      <c r="E17" s="132" t="s">
        <v>259</v>
      </c>
      <c r="F17" s="133">
        <v>1</v>
      </c>
      <c r="G17" s="134"/>
      <c r="H17" s="134"/>
      <c r="I17" s="134">
        <v>2</v>
      </c>
      <c r="J17" s="134"/>
      <c r="K17" s="134"/>
      <c r="L17" s="134">
        <v>3</v>
      </c>
      <c r="M17" s="135"/>
      <c r="N17" s="136"/>
      <c r="O17" s="504"/>
      <c r="P17" s="505"/>
      <c r="Q17" s="504"/>
      <c r="R17" s="505"/>
      <c r="S17" s="504"/>
      <c r="T17" s="505"/>
    </row>
    <row r="18" spans="1:20" ht="15.75" thickTop="1">
      <c r="A18" s="40"/>
      <c r="B18" s="40"/>
      <c r="C18" s="16" t="s">
        <v>43</v>
      </c>
      <c r="D18" s="137" t="s">
        <v>142</v>
      </c>
      <c r="E18" s="137" t="s">
        <v>139</v>
      </c>
      <c r="F18" s="138">
        <v>21</v>
      </c>
      <c r="G18" s="139" t="s">
        <v>37</v>
      </c>
      <c r="H18" s="140">
        <v>17</v>
      </c>
      <c r="I18" s="138">
        <v>21</v>
      </c>
      <c r="J18" s="139" t="s">
        <v>37</v>
      </c>
      <c r="K18" s="140">
        <v>9</v>
      </c>
      <c r="L18" s="138"/>
      <c r="M18" s="139" t="s">
        <v>37</v>
      </c>
      <c r="N18" s="140"/>
      <c r="O18" s="17">
        <f>F18+I18+L18</f>
        <v>42</v>
      </c>
      <c r="P18" s="18">
        <f>H18+K18+N18</f>
        <v>26</v>
      </c>
      <c r="Q18" s="19">
        <f>IF(F18&gt;H18,1,0)+IF(I18&gt;K18,1,0)+IF(L18&gt;N18,1,0)</f>
        <v>2</v>
      </c>
      <c r="R18" s="20">
        <f>IF(H18&gt;F18,1,0)+IF(K18&gt;I18,1,0)+IF(N18&gt;L18,1,0)</f>
        <v>0</v>
      </c>
      <c r="S18" s="19">
        <f>IF(Q18&gt;R18,1,0)</f>
        <v>1</v>
      </c>
      <c r="T18" s="20">
        <f>IF(R18&gt;Q18,1,0)</f>
        <v>0</v>
      </c>
    </row>
    <row r="19" spans="1:20" ht="15">
      <c r="A19" s="40"/>
      <c r="B19" s="40"/>
      <c r="C19" s="21" t="s">
        <v>44</v>
      </c>
      <c r="D19" s="141" t="s">
        <v>204</v>
      </c>
      <c r="E19" s="141" t="s">
        <v>138</v>
      </c>
      <c r="F19" s="138">
        <v>21</v>
      </c>
      <c r="G19" s="138" t="s">
        <v>37</v>
      </c>
      <c r="H19" s="140">
        <v>13</v>
      </c>
      <c r="I19" s="138">
        <v>21</v>
      </c>
      <c r="J19" s="138" t="s">
        <v>37</v>
      </c>
      <c r="K19" s="140">
        <v>17</v>
      </c>
      <c r="L19" s="138"/>
      <c r="M19" s="138" t="s">
        <v>37</v>
      </c>
      <c r="N19" s="140"/>
      <c r="O19" s="17">
        <f>F19+I19+L19</f>
        <v>42</v>
      </c>
      <c r="P19" s="18">
        <f>H19+K19+N19</f>
        <v>30</v>
      </c>
      <c r="Q19" s="19">
        <f>IF(F19&gt;H19,1,0)+IF(I19&gt;K19,1,0)+IF(L19&gt;N19,1,0)</f>
        <v>2</v>
      </c>
      <c r="R19" s="20">
        <f>IF(H19&gt;F19,1,0)+IF(K19&gt;I19,1,0)+IF(N19&gt;L19,1,0)</f>
        <v>0</v>
      </c>
      <c r="S19" s="19">
        <f>IF(Q19&gt;R19,1,0)</f>
        <v>1</v>
      </c>
      <c r="T19" s="20">
        <f>IF(R19&gt;Q19,1,0)</f>
        <v>0</v>
      </c>
    </row>
    <row r="20" spans="1:20" ht="15">
      <c r="A20" s="40"/>
      <c r="B20" s="40"/>
      <c r="C20" s="21" t="s">
        <v>45</v>
      </c>
      <c r="D20" s="141" t="s">
        <v>144</v>
      </c>
      <c r="E20" s="137" t="s">
        <v>208</v>
      </c>
      <c r="F20" s="138">
        <v>23</v>
      </c>
      <c r="G20" s="138" t="s">
        <v>37</v>
      </c>
      <c r="H20" s="140">
        <v>25</v>
      </c>
      <c r="I20" s="138">
        <v>18</v>
      </c>
      <c r="J20" s="138" t="s">
        <v>37</v>
      </c>
      <c r="K20" s="140">
        <v>21</v>
      </c>
      <c r="L20" s="138"/>
      <c r="M20" s="138" t="s">
        <v>37</v>
      </c>
      <c r="N20" s="140"/>
      <c r="O20" s="17">
        <f>F20+I20+L20</f>
        <v>41</v>
      </c>
      <c r="P20" s="18">
        <f>H20+K20+N20</f>
        <v>46</v>
      </c>
      <c r="Q20" s="19">
        <f>IF(F20&gt;H20,1,0)+IF(I20&gt;K20,1,0)+IF(L20&gt;N20,1,0)</f>
        <v>0</v>
      </c>
      <c r="R20" s="20">
        <f>IF(H20&gt;F20,1,0)+IF(K20&gt;I20,1,0)+IF(N20&gt;L20,1,0)</f>
        <v>2</v>
      </c>
      <c r="S20" s="19">
        <f>IF(Q20&gt;R20,1,0)</f>
        <v>0</v>
      </c>
      <c r="T20" s="20">
        <f>IF(R20&gt;Q20,1,0)</f>
        <v>1</v>
      </c>
    </row>
    <row r="21" spans="1:20" ht="15">
      <c r="A21" s="40"/>
      <c r="B21" s="40"/>
      <c r="C21" s="21" t="s">
        <v>46</v>
      </c>
      <c r="D21" s="141" t="s">
        <v>143</v>
      </c>
      <c r="E21" s="141" t="s">
        <v>379</v>
      </c>
      <c r="F21" s="138">
        <v>21</v>
      </c>
      <c r="G21" s="138" t="s">
        <v>37</v>
      </c>
      <c r="H21" s="140">
        <v>13</v>
      </c>
      <c r="I21" s="138">
        <v>21</v>
      </c>
      <c r="J21" s="138" t="s">
        <v>37</v>
      </c>
      <c r="K21" s="140">
        <v>11</v>
      </c>
      <c r="L21" s="138"/>
      <c r="M21" s="138" t="s">
        <v>37</v>
      </c>
      <c r="N21" s="140"/>
      <c r="O21" s="17">
        <f>F21+I21+L21</f>
        <v>42</v>
      </c>
      <c r="P21" s="18">
        <f>H21+K21+N21</f>
        <v>24</v>
      </c>
      <c r="Q21" s="19">
        <f>IF(F21&gt;H21,1,0)+IF(I21&gt;K21,1,0)+IF(L21&gt;N21,1,0)</f>
        <v>2</v>
      </c>
      <c r="R21" s="20">
        <f>IF(H21&gt;F21,1,0)+IF(K21&gt;I21,1,0)+IF(N21&gt;L21,1,0)</f>
        <v>0</v>
      </c>
      <c r="S21" s="19">
        <f>IF(Q21&gt;R21,1,0)</f>
        <v>1</v>
      </c>
      <c r="T21" s="20">
        <f>IF(R21&gt;Q21,1,0)</f>
        <v>0</v>
      </c>
    </row>
    <row r="22" spans="1:20" ht="15.75" thickBot="1">
      <c r="A22" s="40"/>
      <c r="B22" s="40"/>
      <c r="C22" s="35" t="s">
        <v>36</v>
      </c>
      <c r="D22" s="142" t="s">
        <v>380</v>
      </c>
      <c r="E22" s="142" t="s">
        <v>381</v>
      </c>
      <c r="F22" s="143">
        <v>21</v>
      </c>
      <c r="G22" s="143" t="s">
        <v>37</v>
      </c>
      <c r="H22" s="144">
        <v>18</v>
      </c>
      <c r="I22" s="143">
        <v>21</v>
      </c>
      <c r="J22" s="143" t="s">
        <v>37</v>
      </c>
      <c r="K22" s="144">
        <v>13</v>
      </c>
      <c r="L22" s="143"/>
      <c r="M22" s="143" t="s">
        <v>37</v>
      </c>
      <c r="N22" s="144"/>
      <c r="O22" s="22">
        <f>F22+I22+L22</f>
        <v>42</v>
      </c>
      <c r="P22" s="23">
        <f>H22+K22+N22</f>
        <v>31</v>
      </c>
      <c r="Q22" s="24">
        <f>IF(F22&gt;H22,1,0)+IF(I22&gt;K22,1,0)+IF(L22&gt;N22,1,0)</f>
        <v>2</v>
      </c>
      <c r="R22" s="25">
        <f>IF(H22&gt;F22,1,0)+IF(K22&gt;I22,1,0)+IF(N22&gt;L22,1,0)</f>
        <v>0</v>
      </c>
      <c r="S22" s="24">
        <f>IF(Q22&gt;R22,1,0)</f>
        <v>1</v>
      </c>
      <c r="T22" s="25">
        <f>IF(R22&gt;Q22,1,0)</f>
        <v>0</v>
      </c>
    </row>
    <row r="23" spans="1:20" ht="15.75" thickTop="1">
      <c r="A23" s="42"/>
      <c r="B23" s="42"/>
      <c r="C23" s="26" t="s">
        <v>38</v>
      </c>
      <c r="D23" s="145">
        <f>IF(S23+T23=0,0,IF(S23=T23,2,IF(S23&gt;T23,3,1)))</f>
        <v>3</v>
      </c>
      <c r="E23" s="145">
        <f>IF(S23+T23=0,0,IF(S23=T23,2,IF(T23&gt;S23,3,1)))</f>
        <v>1</v>
      </c>
      <c r="F23" s="146"/>
      <c r="G23" s="147"/>
      <c r="H23" s="147"/>
      <c r="I23" s="147"/>
      <c r="J23" s="147"/>
      <c r="K23" s="147"/>
      <c r="L23" s="147"/>
      <c r="M23" s="147"/>
      <c r="N23" s="148"/>
      <c r="O23" s="27">
        <f t="shared" ref="O23:T23" si="1">SUM(O18:O22)</f>
        <v>209</v>
      </c>
      <c r="P23" s="28">
        <f t="shared" si="1"/>
        <v>157</v>
      </c>
      <c r="Q23" s="28">
        <f t="shared" si="1"/>
        <v>8</v>
      </c>
      <c r="R23" s="28">
        <f t="shared" si="1"/>
        <v>2</v>
      </c>
      <c r="S23" s="28">
        <f t="shared" si="1"/>
        <v>4</v>
      </c>
      <c r="T23" s="28">
        <f t="shared" si="1"/>
        <v>1</v>
      </c>
    </row>
    <row r="24" spans="1:20" ht="15">
      <c r="A24" s="43"/>
      <c r="B24" s="43"/>
      <c r="C24" s="34" t="s">
        <v>47</v>
      </c>
      <c r="D24" s="497" t="str">
        <f>IF(D23+E23=0,0,IF(D23=E23,E16,IF(D23&gt;E23,D17,E17)))</f>
        <v>SKB Český Krumlov  "C"</v>
      </c>
      <c r="E24" s="498"/>
      <c r="F24" s="149"/>
      <c r="G24" s="149"/>
      <c r="H24" s="149"/>
      <c r="I24" s="149"/>
      <c r="J24" s="149"/>
      <c r="K24" s="149"/>
      <c r="L24" s="149"/>
      <c r="M24" s="149"/>
      <c r="N24" s="149"/>
      <c r="O24" s="31"/>
      <c r="P24" s="32"/>
      <c r="Q24" s="32"/>
      <c r="R24" s="32"/>
      <c r="S24" s="32"/>
      <c r="T24" s="32"/>
    </row>
    <row r="25" spans="1:20">
      <c r="A25" s="44"/>
      <c r="B25" s="44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  <row r="26" spans="1:20" ht="15">
      <c r="A26" s="41"/>
      <c r="B26" s="41"/>
      <c r="C26" s="13"/>
      <c r="D26" s="130"/>
      <c r="E26" s="131" t="s">
        <v>48</v>
      </c>
      <c r="F26" s="499" t="s">
        <v>31</v>
      </c>
      <c r="G26" s="500"/>
      <c r="H26" s="500"/>
      <c r="I26" s="500"/>
      <c r="J26" s="500"/>
      <c r="K26" s="500"/>
      <c r="L26" s="500"/>
      <c r="M26" s="500"/>
      <c r="N26" s="501"/>
      <c r="O26" s="502" t="s">
        <v>32</v>
      </c>
      <c r="P26" s="503"/>
      <c r="Q26" s="502" t="s">
        <v>33</v>
      </c>
      <c r="R26" s="503"/>
      <c r="S26" s="502" t="s">
        <v>34</v>
      </c>
      <c r="T26" s="503"/>
    </row>
    <row r="27" spans="1:20" ht="15.75" thickBot="1">
      <c r="A27" s="40">
        <v>6</v>
      </c>
      <c r="B27" s="40">
        <v>9</v>
      </c>
      <c r="C27" s="14" t="s">
        <v>35</v>
      </c>
      <c r="D27" s="132" t="s">
        <v>263</v>
      </c>
      <c r="E27" s="132" t="s">
        <v>264</v>
      </c>
      <c r="F27" s="133">
        <v>1</v>
      </c>
      <c r="G27" s="134"/>
      <c r="H27" s="134"/>
      <c r="I27" s="134">
        <v>2</v>
      </c>
      <c r="J27" s="134"/>
      <c r="K27" s="134"/>
      <c r="L27" s="134">
        <v>3</v>
      </c>
      <c r="M27" s="135"/>
      <c r="N27" s="136"/>
      <c r="O27" s="504"/>
      <c r="P27" s="505"/>
      <c r="Q27" s="504"/>
      <c r="R27" s="505"/>
      <c r="S27" s="504"/>
      <c r="T27" s="505"/>
    </row>
    <row r="28" spans="1:20" ht="15.75" thickTop="1">
      <c r="A28" s="40"/>
      <c r="B28" s="40"/>
      <c r="C28" s="16" t="s">
        <v>43</v>
      </c>
      <c r="D28" s="137" t="s">
        <v>157</v>
      </c>
      <c r="E28" s="137" t="s">
        <v>178</v>
      </c>
      <c r="F28" s="138">
        <v>21</v>
      </c>
      <c r="G28" s="139" t="s">
        <v>37</v>
      </c>
      <c r="H28" s="140">
        <v>16</v>
      </c>
      <c r="I28" s="138">
        <v>17</v>
      </c>
      <c r="J28" s="139" t="s">
        <v>37</v>
      </c>
      <c r="K28" s="140">
        <v>21</v>
      </c>
      <c r="L28" s="138">
        <v>21</v>
      </c>
      <c r="M28" s="139" t="s">
        <v>37</v>
      </c>
      <c r="N28" s="140">
        <v>17</v>
      </c>
      <c r="O28" s="17">
        <f>F28+I28+L28</f>
        <v>59</v>
      </c>
      <c r="P28" s="18">
        <f>H28+K28+N28</f>
        <v>54</v>
      </c>
      <c r="Q28" s="19">
        <f>IF(F28&gt;H28,1,0)+IF(I28&gt;K28,1,0)+IF(L28&gt;N28,1,0)</f>
        <v>2</v>
      </c>
      <c r="R28" s="20">
        <f>IF(H28&gt;F28,1,0)+IF(K28&gt;I28,1,0)+IF(N28&gt;L28,1,0)</f>
        <v>1</v>
      </c>
      <c r="S28" s="19">
        <f>IF(Q28&gt;R28,1,0)</f>
        <v>1</v>
      </c>
      <c r="T28" s="20">
        <f>IF(R28&gt;Q28,1,0)</f>
        <v>0</v>
      </c>
    </row>
    <row r="29" spans="1:20" ht="15">
      <c r="A29" s="40"/>
      <c r="B29" s="40"/>
      <c r="C29" s="21" t="s">
        <v>44</v>
      </c>
      <c r="D29" s="141" t="s">
        <v>158</v>
      </c>
      <c r="E29" s="141" t="s">
        <v>148</v>
      </c>
      <c r="F29" s="138">
        <v>21</v>
      </c>
      <c r="G29" s="138" t="s">
        <v>37</v>
      </c>
      <c r="H29" s="140">
        <v>10</v>
      </c>
      <c r="I29" s="138">
        <v>21</v>
      </c>
      <c r="J29" s="138" t="s">
        <v>37</v>
      </c>
      <c r="K29" s="140">
        <v>10</v>
      </c>
      <c r="L29" s="138"/>
      <c r="M29" s="138" t="s">
        <v>37</v>
      </c>
      <c r="N29" s="140"/>
      <c r="O29" s="17">
        <f>F29+I29+L29</f>
        <v>42</v>
      </c>
      <c r="P29" s="18">
        <f>H29+K29+N29</f>
        <v>20</v>
      </c>
      <c r="Q29" s="19">
        <f>IF(F29&gt;H29,1,0)+IF(I29&gt;K29,1,0)+IF(L29&gt;N29,1,0)</f>
        <v>2</v>
      </c>
      <c r="R29" s="20">
        <f>IF(H29&gt;F29,1,0)+IF(K29&gt;I29,1,0)+IF(N29&gt;L29,1,0)</f>
        <v>0</v>
      </c>
      <c r="S29" s="19">
        <f>IF(Q29&gt;R29,1,0)</f>
        <v>1</v>
      </c>
      <c r="T29" s="20">
        <f>IF(R29&gt;Q29,1,0)</f>
        <v>0</v>
      </c>
    </row>
    <row r="30" spans="1:20" ht="15">
      <c r="A30" s="40"/>
      <c r="B30" s="40"/>
      <c r="C30" s="21" t="s">
        <v>45</v>
      </c>
      <c r="D30" s="141" t="s">
        <v>212</v>
      </c>
      <c r="E30" s="137" t="s">
        <v>387</v>
      </c>
      <c r="F30" s="138">
        <v>21</v>
      </c>
      <c r="G30" s="138" t="s">
        <v>37</v>
      </c>
      <c r="H30" s="140">
        <v>0</v>
      </c>
      <c r="I30" s="138">
        <v>21</v>
      </c>
      <c r="J30" s="138" t="s">
        <v>37</v>
      </c>
      <c r="K30" s="140">
        <v>0</v>
      </c>
      <c r="L30" s="138"/>
      <c r="M30" s="138" t="s">
        <v>37</v>
      </c>
      <c r="N30" s="140"/>
      <c r="O30" s="17">
        <f>F30+I30+L30</f>
        <v>42</v>
      </c>
      <c r="P30" s="18">
        <f>H30+K30+N30</f>
        <v>0</v>
      </c>
      <c r="Q30" s="19">
        <f>IF(F30&gt;H30,1,0)+IF(I30&gt;K30,1,0)+IF(L30&gt;N30,1,0)</f>
        <v>2</v>
      </c>
      <c r="R30" s="20">
        <f>IF(H30&gt;F30,1,0)+IF(K30&gt;I30,1,0)+IF(N30&gt;L30,1,0)</f>
        <v>0</v>
      </c>
      <c r="S30" s="19">
        <f>IF(Q30&gt;R30,1,0)</f>
        <v>1</v>
      </c>
      <c r="T30" s="20">
        <f>IF(R30&gt;Q30,1,0)</f>
        <v>0</v>
      </c>
    </row>
    <row r="31" spans="1:20" ht="15">
      <c r="A31" s="40"/>
      <c r="B31" s="40"/>
      <c r="C31" s="21" t="s">
        <v>46</v>
      </c>
      <c r="D31" s="141" t="s">
        <v>213</v>
      </c>
      <c r="E31" s="141" t="s">
        <v>150</v>
      </c>
      <c r="F31" s="138">
        <v>21</v>
      </c>
      <c r="G31" s="138" t="s">
        <v>37</v>
      </c>
      <c r="H31" s="140">
        <v>15</v>
      </c>
      <c r="I31" s="138">
        <v>21</v>
      </c>
      <c r="J31" s="138" t="s">
        <v>37</v>
      </c>
      <c r="K31" s="140">
        <v>14</v>
      </c>
      <c r="L31" s="138"/>
      <c r="M31" s="138" t="s">
        <v>37</v>
      </c>
      <c r="N31" s="140"/>
      <c r="O31" s="17">
        <f>F31+I31+L31</f>
        <v>42</v>
      </c>
      <c r="P31" s="18">
        <f>H31+K31+N31</f>
        <v>29</v>
      </c>
      <c r="Q31" s="19">
        <f>IF(F31&gt;H31,1,0)+IF(I31&gt;K31,1,0)+IF(L31&gt;N31,1,0)</f>
        <v>2</v>
      </c>
      <c r="R31" s="20">
        <f>IF(H31&gt;F31,1,0)+IF(K31&gt;I31,1,0)+IF(N31&gt;L31,1,0)</f>
        <v>0</v>
      </c>
      <c r="S31" s="19">
        <f>IF(Q31&gt;R31,1,0)</f>
        <v>1</v>
      </c>
      <c r="T31" s="20">
        <f>IF(R31&gt;Q31,1,0)</f>
        <v>0</v>
      </c>
    </row>
    <row r="32" spans="1:20" ht="15.75" thickBot="1">
      <c r="A32" s="40"/>
      <c r="B32" s="40"/>
      <c r="C32" s="35" t="s">
        <v>36</v>
      </c>
      <c r="D32" s="142" t="s">
        <v>386</v>
      </c>
      <c r="E32" s="142" t="s">
        <v>217</v>
      </c>
      <c r="F32" s="143">
        <v>21</v>
      </c>
      <c r="G32" s="143" t="s">
        <v>37</v>
      </c>
      <c r="H32" s="144">
        <v>8</v>
      </c>
      <c r="I32" s="143">
        <v>21</v>
      </c>
      <c r="J32" s="143" t="s">
        <v>37</v>
      </c>
      <c r="K32" s="144">
        <v>9</v>
      </c>
      <c r="L32" s="143"/>
      <c r="M32" s="143" t="s">
        <v>37</v>
      </c>
      <c r="N32" s="144"/>
      <c r="O32" s="22">
        <f>F32+I32+L32</f>
        <v>42</v>
      </c>
      <c r="P32" s="23">
        <f>H32+K32+N32</f>
        <v>17</v>
      </c>
      <c r="Q32" s="24">
        <f>IF(F32&gt;H32,1,0)+IF(I32&gt;K32,1,0)+IF(L32&gt;N32,1,0)</f>
        <v>2</v>
      </c>
      <c r="R32" s="25">
        <f>IF(H32&gt;F32,1,0)+IF(K32&gt;I32,1,0)+IF(N32&gt;L32,1,0)</f>
        <v>0</v>
      </c>
      <c r="S32" s="24">
        <f>IF(Q32&gt;R32,1,0)</f>
        <v>1</v>
      </c>
      <c r="T32" s="25">
        <f>IF(R32&gt;Q32,1,0)</f>
        <v>0</v>
      </c>
    </row>
    <row r="33" spans="1:20" ht="15.75" thickTop="1">
      <c r="A33" s="42"/>
      <c r="B33" s="42"/>
      <c r="C33" s="26" t="s">
        <v>38</v>
      </c>
      <c r="D33" s="145">
        <f>IF(S33+T33=0,0,IF(S33=T33,2,IF(S33&gt;T33,3,1)))</f>
        <v>3</v>
      </c>
      <c r="E33" s="145">
        <f>IF(S33+T33=0,0,IF(S33=T33,2,IF(T33&gt;S33,3,1)))</f>
        <v>1</v>
      </c>
      <c r="F33" s="146"/>
      <c r="G33" s="147"/>
      <c r="H33" s="147"/>
      <c r="I33" s="147"/>
      <c r="J33" s="147"/>
      <c r="K33" s="147"/>
      <c r="L33" s="147"/>
      <c r="M33" s="147"/>
      <c r="N33" s="148"/>
      <c r="O33" s="27">
        <f t="shared" ref="O33:T33" si="2">SUM(O28:O32)</f>
        <v>227</v>
      </c>
      <c r="P33" s="28">
        <f t="shared" si="2"/>
        <v>120</v>
      </c>
      <c r="Q33" s="28">
        <f t="shared" si="2"/>
        <v>10</v>
      </c>
      <c r="R33" s="28">
        <f t="shared" si="2"/>
        <v>1</v>
      </c>
      <c r="S33" s="28">
        <f t="shared" si="2"/>
        <v>5</v>
      </c>
      <c r="T33" s="28">
        <f t="shared" si="2"/>
        <v>0</v>
      </c>
    </row>
    <row r="34" spans="1:20" ht="15">
      <c r="A34" s="43"/>
      <c r="B34" s="43"/>
      <c r="C34" s="34" t="s">
        <v>47</v>
      </c>
      <c r="D34" s="497" t="str">
        <f>IF(D33+E33=0,0,IF(D33=E33,E26,IF(D33&gt;E33,D27,E27)))</f>
        <v xml:space="preserve">Sokol Č.Budějovice "B" </v>
      </c>
      <c r="E34" s="498"/>
      <c r="F34" s="149"/>
      <c r="G34" s="149"/>
      <c r="H34" s="149"/>
      <c r="I34" s="149"/>
      <c r="J34" s="149"/>
      <c r="K34" s="149"/>
      <c r="L34" s="149"/>
      <c r="M34" s="149"/>
      <c r="N34" s="149"/>
      <c r="O34" s="31"/>
      <c r="P34" s="32"/>
      <c r="Q34" s="32"/>
      <c r="R34" s="32"/>
      <c r="S34" s="32"/>
      <c r="T34" s="32"/>
    </row>
    <row r="35" spans="1:20">
      <c r="A35" s="44"/>
      <c r="B35" s="44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</row>
    <row r="36" spans="1:20" ht="15" hidden="1">
      <c r="A36" s="41"/>
      <c r="B36" s="41"/>
      <c r="C36" s="13"/>
      <c r="D36" s="130"/>
      <c r="E36" s="131" t="s">
        <v>48</v>
      </c>
      <c r="F36" s="499" t="s">
        <v>31</v>
      </c>
      <c r="G36" s="500"/>
      <c r="H36" s="500"/>
      <c r="I36" s="500"/>
      <c r="J36" s="500"/>
      <c r="K36" s="500"/>
      <c r="L36" s="500"/>
      <c r="M36" s="500"/>
      <c r="N36" s="501"/>
      <c r="O36" s="502" t="s">
        <v>32</v>
      </c>
      <c r="P36" s="503"/>
      <c r="Q36" s="502" t="s">
        <v>33</v>
      </c>
      <c r="R36" s="503"/>
      <c r="S36" s="502" t="s">
        <v>34</v>
      </c>
      <c r="T36" s="503"/>
    </row>
    <row r="37" spans="1:20" ht="15.75" hidden="1" thickBot="1">
      <c r="A37" s="40">
        <v>4</v>
      </c>
      <c r="B37" s="40">
        <v>7</v>
      </c>
      <c r="C37" s="14" t="s">
        <v>35</v>
      </c>
      <c r="D37" s="132" t="str">
        <f>VLOOKUP(A37,Systém!$P$5:$Q$14,2,FALSE)</f>
        <v>SK Badminton Tábor - družstvo odstoupilo</v>
      </c>
      <c r="E37" s="132" t="str">
        <f>VLOOKUP(B37,Systém!$P$5:$Q$14,2,FALSE)</f>
        <v>Sokol Křemže</v>
      </c>
      <c r="F37" s="133">
        <v>1</v>
      </c>
      <c r="G37" s="134"/>
      <c r="H37" s="134"/>
      <c r="I37" s="134">
        <v>2</v>
      </c>
      <c r="J37" s="134"/>
      <c r="K37" s="134"/>
      <c r="L37" s="134">
        <v>3</v>
      </c>
      <c r="M37" s="135"/>
      <c r="N37" s="136"/>
      <c r="O37" s="504"/>
      <c r="P37" s="505"/>
      <c r="Q37" s="504"/>
      <c r="R37" s="505"/>
      <c r="S37" s="504"/>
      <c r="T37" s="505"/>
    </row>
    <row r="38" spans="1:20" ht="15.75" hidden="1" thickTop="1">
      <c r="A38" s="40"/>
      <c r="B38" s="40"/>
      <c r="C38" s="16" t="s">
        <v>43</v>
      </c>
      <c r="D38" s="137"/>
      <c r="E38" s="137"/>
      <c r="F38" s="138"/>
      <c r="G38" s="139" t="s">
        <v>37</v>
      </c>
      <c r="H38" s="140"/>
      <c r="I38" s="138"/>
      <c r="J38" s="139" t="s">
        <v>37</v>
      </c>
      <c r="K38" s="140"/>
      <c r="L38" s="138"/>
      <c r="M38" s="139" t="s">
        <v>37</v>
      </c>
      <c r="N38" s="140"/>
      <c r="O38" s="17">
        <f>F38+I38+L38</f>
        <v>0</v>
      </c>
      <c r="P38" s="18">
        <f>H38+K38+N38</f>
        <v>0</v>
      </c>
      <c r="Q38" s="19">
        <f>IF(F38&gt;H38,1,0)+IF(I38&gt;K38,1,0)+IF(L38&gt;N38,1,0)</f>
        <v>0</v>
      </c>
      <c r="R38" s="20">
        <f>IF(H38&gt;F38,1,0)+IF(K38&gt;I38,1,0)+IF(N38&gt;L38,1,0)</f>
        <v>0</v>
      </c>
      <c r="S38" s="19">
        <f>IF(Q38&gt;R38,1,0)</f>
        <v>0</v>
      </c>
      <c r="T38" s="20">
        <f>IF(R38&gt;Q38,1,0)</f>
        <v>0</v>
      </c>
    </row>
    <row r="39" spans="1:20" ht="15" hidden="1">
      <c r="A39" s="40"/>
      <c r="B39" s="40"/>
      <c r="C39" s="21" t="s">
        <v>44</v>
      </c>
      <c r="D39" s="141"/>
      <c r="E39" s="141"/>
      <c r="F39" s="138"/>
      <c r="G39" s="138" t="s">
        <v>37</v>
      </c>
      <c r="H39" s="140"/>
      <c r="I39" s="138"/>
      <c r="J39" s="138" t="s">
        <v>37</v>
      </c>
      <c r="K39" s="140"/>
      <c r="L39" s="138"/>
      <c r="M39" s="138" t="s">
        <v>37</v>
      </c>
      <c r="N39" s="140"/>
      <c r="O39" s="17">
        <f>F39+I39+L39</f>
        <v>0</v>
      </c>
      <c r="P39" s="18">
        <f>H39+K39+N39</f>
        <v>0</v>
      </c>
      <c r="Q39" s="19">
        <f>IF(F39&gt;H39,1,0)+IF(I39&gt;K39,1,0)+IF(L39&gt;N39,1,0)</f>
        <v>0</v>
      </c>
      <c r="R39" s="20">
        <f>IF(H39&gt;F39,1,0)+IF(K39&gt;I39,1,0)+IF(N39&gt;L39,1,0)</f>
        <v>0</v>
      </c>
      <c r="S39" s="19">
        <f>IF(Q39&gt;R39,1,0)</f>
        <v>0</v>
      </c>
      <c r="T39" s="20">
        <f>IF(R39&gt;Q39,1,0)</f>
        <v>0</v>
      </c>
    </row>
    <row r="40" spans="1:20" ht="15" hidden="1">
      <c r="A40" s="40"/>
      <c r="B40" s="40"/>
      <c r="C40" s="21" t="s">
        <v>45</v>
      </c>
      <c r="D40" s="141"/>
      <c r="E40" s="137"/>
      <c r="F40" s="138"/>
      <c r="G40" s="138" t="s">
        <v>37</v>
      </c>
      <c r="H40" s="140"/>
      <c r="I40" s="138"/>
      <c r="J40" s="138" t="s">
        <v>37</v>
      </c>
      <c r="K40" s="140"/>
      <c r="L40" s="138"/>
      <c r="M40" s="138" t="s">
        <v>37</v>
      </c>
      <c r="N40" s="140"/>
      <c r="O40" s="17">
        <f>F40+I40+L40</f>
        <v>0</v>
      </c>
      <c r="P40" s="18">
        <f>H40+K40+N40</f>
        <v>0</v>
      </c>
      <c r="Q40" s="19">
        <f>IF(F40&gt;H40,1,0)+IF(I40&gt;K40,1,0)+IF(L40&gt;N40,1,0)</f>
        <v>0</v>
      </c>
      <c r="R40" s="20">
        <f>IF(H40&gt;F40,1,0)+IF(K40&gt;I40,1,0)+IF(N40&gt;L40,1,0)</f>
        <v>0</v>
      </c>
      <c r="S40" s="19">
        <f>IF(Q40&gt;R40,1,0)</f>
        <v>0</v>
      </c>
      <c r="T40" s="20">
        <f>IF(R40&gt;Q40,1,0)</f>
        <v>0</v>
      </c>
    </row>
    <row r="41" spans="1:20" ht="15" hidden="1">
      <c r="A41" s="40"/>
      <c r="B41" s="40"/>
      <c r="C41" s="21" t="s">
        <v>46</v>
      </c>
      <c r="D41" s="141"/>
      <c r="E41" s="141"/>
      <c r="F41" s="138"/>
      <c r="G41" s="138" t="s">
        <v>37</v>
      </c>
      <c r="H41" s="140"/>
      <c r="I41" s="138"/>
      <c r="J41" s="138" t="s">
        <v>37</v>
      </c>
      <c r="K41" s="140"/>
      <c r="L41" s="138"/>
      <c r="M41" s="138" t="s">
        <v>37</v>
      </c>
      <c r="N41" s="140"/>
      <c r="O41" s="17">
        <f>F41+I41+L41</f>
        <v>0</v>
      </c>
      <c r="P41" s="18">
        <f>H41+K41+N41</f>
        <v>0</v>
      </c>
      <c r="Q41" s="19">
        <f>IF(F41&gt;H41,1,0)+IF(I41&gt;K41,1,0)+IF(L41&gt;N41,1,0)</f>
        <v>0</v>
      </c>
      <c r="R41" s="20">
        <f>IF(H41&gt;F41,1,0)+IF(K41&gt;I41,1,0)+IF(N41&gt;L41,1,0)</f>
        <v>0</v>
      </c>
      <c r="S41" s="19">
        <f>IF(Q41&gt;R41,1,0)</f>
        <v>0</v>
      </c>
      <c r="T41" s="20">
        <f>IF(R41&gt;Q41,1,0)</f>
        <v>0</v>
      </c>
    </row>
    <row r="42" spans="1:20" ht="15.75" hidden="1" thickBot="1">
      <c r="A42" s="40"/>
      <c r="B42" s="40"/>
      <c r="C42" s="35" t="s">
        <v>36</v>
      </c>
      <c r="D42" s="142"/>
      <c r="E42" s="142"/>
      <c r="F42" s="143"/>
      <c r="G42" s="143" t="s">
        <v>37</v>
      </c>
      <c r="H42" s="144"/>
      <c r="I42" s="143"/>
      <c r="J42" s="143" t="s">
        <v>37</v>
      </c>
      <c r="K42" s="144"/>
      <c r="L42" s="143"/>
      <c r="M42" s="143" t="s">
        <v>37</v>
      </c>
      <c r="N42" s="144"/>
      <c r="O42" s="22">
        <f>F42+I42+L42</f>
        <v>0</v>
      </c>
      <c r="P42" s="23">
        <f>H42+K42+N42</f>
        <v>0</v>
      </c>
      <c r="Q42" s="24">
        <f>IF(F42&gt;H42,1,0)+IF(I42&gt;K42,1,0)+IF(L42&gt;N42,1,0)</f>
        <v>0</v>
      </c>
      <c r="R42" s="25">
        <f>IF(H42&gt;F42,1,0)+IF(K42&gt;I42,1,0)+IF(N42&gt;L42,1,0)</f>
        <v>0</v>
      </c>
      <c r="S42" s="24">
        <f>IF(Q42&gt;R42,1,0)</f>
        <v>0</v>
      </c>
      <c r="T42" s="25">
        <f>IF(R42&gt;Q42,1,0)</f>
        <v>0</v>
      </c>
    </row>
    <row r="43" spans="1:20" ht="15" hidden="1">
      <c r="A43" s="42"/>
      <c r="B43" s="42"/>
      <c r="C43" s="26" t="s">
        <v>38</v>
      </c>
      <c r="D43" s="145">
        <f>IF(S43+T43=0,0,IF(S43=T43,2,IF(S43&gt;T43,3,1)))</f>
        <v>0</v>
      </c>
      <c r="E43" s="145">
        <f>IF(S43+T43=0,0,IF(S43=T43,2,IF(T43&gt;S43,3,1)))</f>
        <v>0</v>
      </c>
      <c r="F43" s="146"/>
      <c r="G43" s="147"/>
      <c r="H43" s="147"/>
      <c r="I43" s="147"/>
      <c r="J43" s="147"/>
      <c r="K43" s="147"/>
      <c r="L43" s="147"/>
      <c r="M43" s="147"/>
      <c r="N43" s="148"/>
      <c r="O43" s="27">
        <f t="shared" ref="O43:T43" si="3">SUM(O38:O42)</f>
        <v>0</v>
      </c>
      <c r="P43" s="28">
        <f t="shared" si="3"/>
        <v>0</v>
      </c>
      <c r="Q43" s="28">
        <f t="shared" si="3"/>
        <v>0</v>
      </c>
      <c r="R43" s="28">
        <f t="shared" si="3"/>
        <v>0</v>
      </c>
      <c r="S43" s="28">
        <f t="shared" si="3"/>
        <v>0</v>
      </c>
      <c r="T43" s="28">
        <f t="shared" si="3"/>
        <v>0</v>
      </c>
    </row>
    <row r="44" spans="1:20" ht="15" hidden="1">
      <c r="A44" s="43"/>
      <c r="B44" s="43"/>
      <c r="C44" s="34" t="s">
        <v>47</v>
      </c>
      <c r="D44" s="497">
        <f>IF(D43+E43=0,0,IF(D43=E43,E36,IF(D43&gt;E43,D37,E37)))</f>
        <v>0</v>
      </c>
      <c r="E44" s="498"/>
      <c r="F44" s="149"/>
      <c r="G44" s="149"/>
      <c r="H44" s="149"/>
      <c r="I44" s="149"/>
      <c r="J44" s="149"/>
      <c r="K44" s="149"/>
      <c r="L44" s="149"/>
      <c r="M44" s="149"/>
      <c r="N44" s="149"/>
      <c r="O44" s="31"/>
      <c r="P44" s="32"/>
      <c r="Q44" s="32"/>
      <c r="R44" s="32"/>
      <c r="S44" s="32"/>
      <c r="T44" s="32"/>
    </row>
    <row r="45" spans="1:20" hidden="1">
      <c r="A45" s="44"/>
      <c r="B45" s="44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20" ht="15">
      <c r="A46" s="297"/>
      <c r="B46" s="297"/>
      <c r="C46" s="298"/>
      <c r="D46" s="130"/>
      <c r="E46" s="131" t="s">
        <v>48</v>
      </c>
      <c r="F46" s="499" t="s">
        <v>31</v>
      </c>
      <c r="G46" s="500"/>
      <c r="H46" s="500"/>
      <c r="I46" s="500"/>
      <c r="J46" s="500"/>
      <c r="K46" s="500"/>
      <c r="L46" s="500"/>
      <c r="M46" s="500"/>
      <c r="N46" s="501"/>
      <c r="O46" s="502" t="s">
        <v>32</v>
      </c>
      <c r="P46" s="503"/>
      <c r="Q46" s="502" t="s">
        <v>33</v>
      </c>
      <c r="R46" s="503"/>
      <c r="S46" s="502" t="s">
        <v>34</v>
      </c>
      <c r="T46" s="503"/>
    </row>
    <row r="47" spans="1:20" ht="15.75" thickBot="1">
      <c r="A47" s="40">
        <v>5</v>
      </c>
      <c r="B47" s="40">
        <v>3</v>
      </c>
      <c r="C47" s="14" t="s">
        <v>35</v>
      </c>
      <c r="D47" s="132" t="s">
        <v>257</v>
      </c>
      <c r="E47" s="132" t="s">
        <v>258</v>
      </c>
      <c r="F47" s="133">
        <v>1</v>
      </c>
      <c r="G47" s="134"/>
      <c r="H47" s="134"/>
      <c r="I47" s="134">
        <v>2</v>
      </c>
      <c r="J47" s="134"/>
      <c r="K47" s="134"/>
      <c r="L47" s="134">
        <v>3</v>
      </c>
      <c r="M47" s="135"/>
      <c r="N47" s="136"/>
      <c r="O47" s="504"/>
      <c r="P47" s="505"/>
      <c r="Q47" s="504"/>
      <c r="R47" s="505"/>
      <c r="S47" s="504"/>
      <c r="T47" s="505"/>
    </row>
    <row r="48" spans="1:20" ht="15.75" thickTop="1">
      <c r="A48" s="40"/>
      <c r="B48" s="40"/>
      <c r="C48" s="16" t="s">
        <v>43</v>
      </c>
      <c r="D48" s="137" t="s">
        <v>168</v>
      </c>
      <c r="E48" s="137" t="s">
        <v>142</v>
      </c>
      <c r="F48" s="138">
        <v>17</v>
      </c>
      <c r="G48" s="139" t="s">
        <v>37</v>
      </c>
      <c r="H48" s="140">
        <v>21</v>
      </c>
      <c r="I48" s="138">
        <v>17</v>
      </c>
      <c r="J48" s="139" t="s">
        <v>37</v>
      </c>
      <c r="K48" s="140">
        <v>21</v>
      </c>
      <c r="L48" s="138"/>
      <c r="M48" s="139" t="s">
        <v>37</v>
      </c>
      <c r="N48" s="140"/>
      <c r="O48" s="17">
        <f>F48+I48+L48</f>
        <v>34</v>
      </c>
      <c r="P48" s="18">
        <f>H48+K48+N48</f>
        <v>42</v>
      </c>
      <c r="Q48" s="19">
        <f>IF(F48&gt;H48,1,0)+IF(I48&gt;K48,1,0)+IF(L48&gt;N48,1,0)</f>
        <v>0</v>
      </c>
      <c r="R48" s="20">
        <f>IF(H48&gt;F48,1,0)+IF(K48&gt;I48,1,0)+IF(N48&gt;L48,1,0)</f>
        <v>2</v>
      </c>
      <c r="S48" s="19">
        <f>IF(Q48&gt;R48,1,0)</f>
        <v>0</v>
      </c>
      <c r="T48" s="20">
        <f>IF(R48&gt;Q48,1,0)</f>
        <v>1</v>
      </c>
    </row>
    <row r="49" spans="1:20" ht="15">
      <c r="A49" s="40"/>
      <c r="B49" s="40"/>
      <c r="C49" s="21" t="s">
        <v>44</v>
      </c>
      <c r="D49" s="141" t="s">
        <v>198</v>
      </c>
      <c r="E49" s="141" t="s">
        <v>204</v>
      </c>
      <c r="F49" s="138">
        <v>13</v>
      </c>
      <c r="G49" s="138" t="s">
        <v>37</v>
      </c>
      <c r="H49" s="140">
        <v>21</v>
      </c>
      <c r="I49" s="138">
        <v>20</v>
      </c>
      <c r="J49" s="138" t="s">
        <v>37</v>
      </c>
      <c r="K49" s="140">
        <v>22</v>
      </c>
      <c r="L49" s="138"/>
      <c r="M49" s="138" t="s">
        <v>37</v>
      </c>
      <c r="N49" s="140"/>
      <c r="O49" s="17">
        <f>F49+I49+L49</f>
        <v>33</v>
      </c>
      <c r="P49" s="18">
        <f>H49+K49+N49</f>
        <v>43</v>
      </c>
      <c r="Q49" s="19">
        <f>IF(F49&gt;H49,1,0)+IF(I49&gt;K49,1,0)+IF(L49&gt;N49,1,0)</f>
        <v>0</v>
      </c>
      <c r="R49" s="20">
        <f>IF(H49&gt;F49,1,0)+IF(K49&gt;I49,1,0)+IF(N49&gt;L49,1,0)</f>
        <v>2</v>
      </c>
      <c r="S49" s="19">
        <f>IF(Q49&gt;R49,1,0)</f>
        <v>0</v>
      </c>
      <c r="T49" s="20">
        <f>IF(R49&gt;Q49,1,0)</f>
        <v>1</v>
      </c>
    </row>
    <row r="50" spans="1:20" ht="15">
      <c r="A50" s="40"/>
      <c r="B50" s="40"/>
      <c r="C50" s="21" t="s">
        <v>45</v>
      </c>
      <c r="D50" s="141" t="s">
        <v>199</v>
      </c>
      <c r="E50" s="137" t="s">
        <v>144</v>
      </c>
      <c r="F50" s="138">
        <v>13</v>
      </c>
      <c r="G50" s="138" t="s">
        <v>37</v>
      </c>
      <c r="H50" s="140">
        <v>21</v>
      </c>
      <c r="I50" s="138">
        <v>21</v>
      </c>
      <c r="J50" s="138" t="s">
        <v>37</v>
      </c>
      <c r="K50" s="140">
        <v>17</v>
      </c>
      <c r="L50" s="138">
        <v>14</v>
      </c>
      <c r="M50" s="138" t="s">
        <v>37</v>
      </c>
      <c r="N50" s="140">
        <v>21</v>
      </c>
      <c r="O50" s="17">
        <f>F50+I50+L50</f>
        <v>48</v>
      </c>
      <c r="P50" s="18">
        <f>H50+K50+N50</f>
        <v>59</v>
      </c>
      <c r="Q50" s="19">
        <f>IF(F50&gt;H50,1,0)+IF(I50&gt;K50,1,0)+IF(L50&gt;N50,1,0)</f>
        <v>1</v>
      </c>
      <c r="R50" s="20">
        <f>IF(H50&gt;F50,1,0)+IF(K50&gt;I50,1,0)+IF(N50&gt;L50,1,0)</f>
        <v>2</v>
      </c>
      <c r="S50" s="19">
        <f>IF(Q50&gt;R50,1,0)</f>
        <v>0</v>
      </c>
      <c r="T50" s="20">
        <f>IF(R50&gt;Q50,1,0)</f>
        <v>1</v>
      </c>
    </row>
    <row r="51" spans="1:20" ht="15">
      <c r="A51" s="40"/>
      <c r="B51" s="40"/>
      <c r="C51" s="21" t="s">
        <v>46</v>
      </c>
      <c r="D51" s="141" t="s">
        <v>201</v>
      </c>
      <c r="E51" s="141" t="s">
        <v>143</v>
      </c>
      <c r="F51" s="138">
        <v>14</v>
      </c>
      <c r="G51" s="138" t="s">
        <v>37</v>
      </c>
      <c r="H51" s="140">
        <v>21</v>
      </c>
      <c r="I51" s="138">
        <v>18</v>
      </c>
      <c r="J51" s="138" t="s">
        <v>37</v>
      </c>
      <c r="K51" s="140">
        <v>21</v>
      </c>
      <c r="L51" s="138"/>
      <c r="M51" s="138" t="s">
        <v>37</v>
      </c>
      <c r="N51" s="140"/>
      <c r="O51" s="17">
        <f>F51+I51+L51</f>
        <v>32</v>
      </c>
      <c r="P51" s="18">
        <f>H51+K51+N51</f>
        <v>42</v>
      </c>
      <c r="Q51" s="19">
        <f>IF(F51&gt;H51,1,0)+IF(I51&gt;K51,1,0)+IF(L51&gt;N51,1,0)</f>
        <v>0</v>
      </c>
      <c r="R51" s="20">
        <f>IF(H51&gt;F51,1,0)+IF(K51&gt;I51,1,0)+IF(N51&gt;L51,1,0)</f>
        <v>2</v>
      </c>
      <c r="S51" s="19">
        <f>IF(Q51&gt;R51,1,0)</f>
        <v>0</v>
      </c>
      <c r="T51" s="20">
        <f>IF(R51&gt;Q51,1,0)</f>
        <v>1</v>
      </c>
    </row>
    <row r="52" spans="1:20" ht="15.75" thickBot="1">
      <c r="A52" s="40"/>
      <c r="B52" s="40"/>
      <c r="C52" s="35" t="s">
        <v>36</v>
      </c>
      <c r="D52" s="142" t="s">
        <v>388</v>
      </c>
      <c r="E52" s="142" t="s">
        <v>214</v>
      </c>
      <c r="F52" s="143">
        <v>13</v>
      </c>
      <c r="G52" s="143" t="s">
        <v>37</v>
      </c>
      <c r="H52" s="144">
        <v>21</v>
      </c>
      <c r="I52" s="143">
        <v>12</v>
      </c>
      <c r="J52" s="143" t="s">
        <v>37</v>
      </c>
      <c r="K52" s="144">
        <v>21</v>
      </c>
      <c r="L52" s="143"/>
      <c r="M52" s="143" t="s">
        <v>37</v>
      </c>
      <c r="N52" s="144"/>
      <c r="O52" s="22">
        <f>F52+I52+L52</f>
        <v>25</v>
      </c>
      <c r="P52" s="23">
        <f>H52+K52+N52</f>
        <v>42</v>
      </c>
      <c r="Q52" s="24">
        <f>IF(F52&gt;H52,1,0)+IF(I52&gt;K52,1,0)+IF(L52&gt;N52,1,0)</f>
        <v>0</v>
      </c>
      <c r="R52" s="25">
        <f>IF(H52&gt;F52,1,0)+IF(K52&gt;I52,1,0)+IF(N52&gt;L52,1,0)</f>
        <v>2</v>
      </c>
      <c r="S52" s="24">
        <f>IF(Q52&gt;R52,1,0)</f>
        <v>0</v>
      </c>
      <c r="T52" s="25">
        <f>IF(R52&gt;Q52,1,0)</f>
        <v>1</v>
      </c>
    </row>
    <row r="53" spans="1:20" ht="15.75" thickTop="1">
      <c r="A53" s="42"/>
      <c r="B53" s="42"/>
      <c r="C53" s="26" t="s">
        <v>38</v>
      </c>
      <c r="D53" s="145">
        <v>1</v>
      </c>
      <c r="E53" s="145">
        <v>3</v>
      </c>
      <c r="F53" s="146"/>
      <c r="G53" s="147"/>
      <c r="H53" s="147"/>
      <c r="I53" s="147"/>
      <c r="J53" s="147"/>
      <c r="K53" s="147"/>
      <c r="L53" s="147"/>
      <c r="M53" s="147"/>
      <c r="N53" s="148"/>
      <c r="O53" s="27">
        <v>172</v>
      </c>
      <c r="P53" s="28">
        <v>228</v>
      </c>
      <c r="Q53" s="28">
        <v>1</v>
      </c>
      <c r="R53" s="28">
        <v>10</v>
      </c>
      <c r="S53" s="28">
        <v>0</v>
      </c>
      <c r="T53" s="28">
        <v>5</v>
      </c>
    </row>
    <row r="54" spans="1:20" ht="15">
      <c r="A54" s="43"/>
      <c r="B54" s="43"/>
      <c r="C54" s="34" t="s">
        <v>47</v>
      </c>
      <c r="D54" s="497" t="s">
        <v>410</v>
      </c>
      <c r="E54" s="498"/>
      <c r="F54" s="149"/>
      <c r="G54" s="149"/>
      <c r="H54" s="149"/>
      <c r="I54" s="149"/>
      <c r="J54" s="149"/>
      <c r="K54" s="149"/>
      <c r="L54" s="149"/>
      <c r="M54" s="149"/>
      <c r="N54" s="149"/>
      <c r="O54" s="31"/>
      <c r="P54" s="32"/>
      <c r="Q54" s="32"/>
      <c r="R54" s="32"/>
      <c r="S54" s="32"/>
      <c r="T54" s="32"/>
    </row>
    <row r="55" spans="1:20">
      <c r="A55" s="44"/>
      <c r="B55" s="44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</row>
    <row r="56" spans="1:20">
      <c r="A56"/>
      <c r="B56"/>
      <c r="D56" s="150"/>
      <c r="E56" s="348"/>
      <c r="F56" s="348"/>
      <c r="G56" s="150"/>
      <c r="H56" s="150"/>
      <c r="I56" s="150"/>
      <c r="J56" s="150"/>
      <c r="K56" s="150"/>
      <c r="L56" s="150"/>
      <c r="M56" s="150"/>
      <c r="N56" s="150"/>
    </row>
    <row r="57" spans="1:20" ht="15">
      <c r="A57" s="40"/>
      <c r="B57" s="40"/>
      <c r="C57" s="36"/>
      <c r="D57" s="151"/>
      <c r="E57" s="150"/>
      <c r="F57" s="150"/>
      <c r="G57" s="150"/>
      <c r="H57" s="150"/>
      <c r="I57" s="150"/>
      <c r="J57" s="150"/>
      <c r="K57" s="150"/>
      <c r="L57" s="150"/>
      <c r="M57" s="150"/>
      <c r="N57" s="150"/>
    </row>
    <row r="58" spans="1:20" ht="15">
      <c r="A58" s="41"/>
      <c r="B58" s="41"/>
      <c r="C58" s="13"/>
      <c r="D58" s="130"/>
      <c r="E58" s="131" t="s">
        <v>48</v>
      </c>
      <c r="F58" s="499" t="s">
        <v>31</v>
      </c>
      <c r="G58" s="500"/>
      <c r="H58" s="500"/>
      <c r="I58" s="500"/>
      <c r="J58" s="500"/>
      <c r="K58" s="500"/>
      <c r="L58" s="500"/>
      <c r="M58" s="500"/>
      <c r="N58" s="501"/>
      <c r="O58" s="502" t="s">
        <v>32</v>
      </c>
      <c r="P58" s="503"/>
      <c r="Q58" s="502" t="s">
        <v>33</v>
      </c>
      <c r="R58" s="503"/>
      <c r="S58" s="502" t="s">
        <v>34</v>
      </c>
      <c r="T58" s="503"/>
    </row>
    <row r="59" spans="1:20" ht="15.75" thickBot="1">
      <c r="A59" s="40">
        <v>7</v>
      </c>
      <c r="B59" s="40">
        <v>8</v>
      </c>
      <c r="C59" s="14" t="s">
        <v>35</v>
      </c>
      <c r="D59" s="132" t="s">
        <v>329</v>
      </c>
      <c r="E59" s="132" t="s">
        <v>330</v>
      </c>
      <c r="F59" s="133">
        <v>1</v>
      </c>
      <c r="G59" s="134"/>
      <c r="H59" s="134"/>
      <c r="I59" s="134">
        <v>2</v>
      </c>
      <c r="J59" s="134"/>
      <c r="K59" s="134"/>
      <c r="L59" s="134">
        <v>3</v>
      </c>
      <c r="M59" s="135"/>
      <c r="N59" s="136"/>
      <c r="O59" s="504"/>
      <c r="P59" s="505"/>
      <c r="Q59" s="504"/>
      <c r="R59" s="505"/>
      <c r="S59" s="504"/>
      <c r="T59" s="505"/>
    </row>
    <row r="60" spans="1:20" ht="15.75" thickTop="1">
      <c r="A60" s="40"/>
      <c r="B60" s="40"/>
      <c r="C60" s="16" t="s">
        <v>43</v>
      </c>
      <c r="D60" s="137" t="s">
        <v>184</v>
      </c>
      <c r="E60" s="137" t="s">
        <v>132</v>
      </c>
      <c r="F60" s="138">
        <v>10</v>
      </c>
      <c r="G60" s="139"/>
      <c r="H60" s="140">
        <v>21</v>
      </c>
      <c r="I60" s="138">
        <v>15</v>
      </c>
      <c r="J60" s="139"/>
      <c r="K60" s="140">
        <v>21</v>
      </c>
      <c r="L60" s="138"/>
      <c r="M60" s="139"/>
      <c r="N60" s="140"/>
      <c r="O60" s="17">
        <f>F60+I60+L60</f>
        <v>25</v>
      </c>
      <c r="P60" s="18">
        <f>H60+K60+N60</f>
        <v>42</v>
      </c>
      <c r="Q60" s="19">
        <f>IF(F60&gt;H60,1,0)+IF(I60&gt;K60,1,0)+IF(L60&gt;N60,1,0)</f>
        <v>0</v>
      </c>
      <c r="R60" s="20">
        <f>IF(H60&gt;F60,1,0)+IF(K60&gt;I60,1,0)+IF(N60&gt;L60,1,0)</f>
        <v>2</v>
      </c>
      <c r="S60" s="19">
        <f>IF(Q60&gt;R60,1,0)</f>
        <v>0</v>
      </c>
      <c r="T60" s="20">
        <f>IF(R60&gt;Q60,1,0)</f>
        <v>1</v>
      </c>
    </row>
    <row r="61" spans="1:20" ht="15">
      <c r="A61" s="40"/>
      <c r="B61" s="40"/>
      <c r="C61" s="21" t="s">
        <v>44</v>
      </c>
      <c r="D61" s="141" t="s">
        <v>123</v>
      </c>
      <c r="E61" s="141" t="s">
        <v>133</v>
      </c>
      <c r="F61" s="138">
        <v>21</v>
      </c>
      <c r="G61" s="138"/>
      <c r="H61" s="140">
        <v>12</v>
      </c>
      <c r="I61" s="138">
        <v>21</v>
      </c>
      <c r="J61" s="138"/>
      <c r="K61" s="140">
        <v>16</v>
      </c>
      <c r="L61" s="138"/>
      <c r="M61" s="138"/>
      <c r="N61" s="140"/>
      <c r="O61" s="17">
        <f>F61+I61+L61</f>
        <v>42</v>
      </c>
      <c r="P61" s="18">
        <f>H61+K61+N61</f>
        <v>28</v>
      </c>
      <c r="Q61" s="19">
        <f>IF(F61&gt;H61,1,0)+IF(I61&gt;K61,1,0)+IF(L61&gt;N61,1,0)</f>
        <v>2</v>
      </c>
      <c r="R61" s="20">
        <f>IF(H61&gt;F61,1,0)+IF(K61&gt;I61,1,0)+IF(N61&gt;L61,1,0)</f>
        <v>0</v>
      </c>
      <c r="S61" s="19">
        <f>IF(Q61&gt;R61,1,0)</f>
        <v>1</v>
      </c>
      <c r="T61" s="20">
        <f>IF(R61&gt;Q61,1,0)</f>
        <v>0</v>
      </c>
    </row>
    <row r="62" spans="1:20" ht="15">
      <c r="A62" s="40"/>
      <c r="B62" s="40"/>
      <c r="C62" s="21" t="s">
        <v>45</v>
      </c>
      <c r="D62" s="141" t="s">
        <v>389</v>
      </c>
      <c r="E62" s="137" t="s">
        <v>205</v>
      </c>
      <c r="F62" s="138">
        <v>16</v>
      </c>
      <c r="G62" s="138"/>
      <c r="H62" s="140">
        <v>21</v>
      </c>
      <c r="I62" s="138">
        <v>16</v>
      </c>
      <c r="J62" s="138"/>
      <c r="K62" s="140">
        <v>21</v>
      </c>
      <c r="L62" s="138"/>
      <c r="M62" s="138"/>
      <c r="N62" s="140"/>
      <c r="O62" s="17">
        <f>F62+I62+L62</f>
        <v>32</v>
      </c>
      <c r="P62" s="18">
        <f>H62+K62+N62</f>
        <v>42</v>
      </c>
      <c r="Q62" s="19">
        <f>IF(F62&gt;H62,1,0)+IF(I62&gt;K62,1,0)+IF(L62&gt;N62,1,0)</f>
        <v>0</v>
      </c>
      <c r="R62" s="20">
        <f>IF(H62&gt;F62,1,0)+IF(K62&gt;I62,1,0)+IF(N62&gt;L62,1,0)</f>
        <v>2</v>
      </c>
      <c r="S62" s="19">
        <f>IF(Q62&gt;R62,1,0)</f>
        <v>0</v>
      </c>
      <c r="T62" s="20">
        <f>IF(R62&gt;Q62,1,0)</f>
        <v>1</v>
      </c>
    </row>
    <row r="63" spans="1:20" ht="15">
      <c r="A63" s="40"/>
      <c r="B63" s="40"/>
      <c r="C63" s="21" t="s">
        <v>46</v>
      </c>
      <c r="D63" s="141" t="s">
        <v>390</v>
      </c>
      <c r="E63" s="141" t="s">
        <v>135</v>
      </c>
      <c r="F63" s="138">
        <v>17</v>
      </c>
      <c r="G63" s="138"/>
      <c r="H63" s="140">
        <v>21</v>
      </c>
      <c r="I63" s="138">
        <v>6</v>
      </c>
      <c r="J63" s="138"/>
      <c r="K63" s="140">
        <v>21</v>
      </c>
      <c r="L63" s="138"/>
      <c r="M63" s="138"/>
      <c r="N63" s="140"/>
      <c r="O63" s="17">
        <f>F63+I63+L63</f>
        <v>23</v>
      </c>
      <c r="P63" s="18">
        <f>H63+K63+N63</f>
        <v>42</v>
      </c>
      <c r="Q63" s="19">
        <f>IF(F63&gt;H63,1,0)+IF(I63&gt;K63,1,0)+IF(L63&gt;N63,1,0)</f>
        <v>0</v>
      </c>
      <c r="R63" s="20">
        <f>IF(H63&gt;F63,1,0)+IF(K63&gt;I63,1,0)+IF(N63&gt;L63,1,0)</f>
        <v>2</v>
      </c>
      <c r="S63" s="19">
        <f>IF(Q63&gt;R63,1,0)</f>
        <v>0</v>
      </c>
      <c r="T63" s="20">
        <f>IF(R63&gt;Q63,1,0)</f>
        <v>1</v>
      </c>
    </row>
    <row r="64" spans="1:20" ht="15.75" thickBot="1">
      <c r="A64" s="40"/>
      <c r="B64" s="40"/>
      <c r="C64" s="35" t="s">
        <v>36</v>
      </c>
      <c r="D64" s="142" t="s">
        <v>202</v>
      </c>
      <c r="E64" s="142" t="s">
        <v>391</v>
      </c>
      <c r="F64" s="143">
        <v>17</v>
      </c>
      <c r="G64" s="143"/>
      <c r="H64" s="144">
        <v>21</v>
      </c>
      <c r="I64" s="143">
        <v>19</v>
      </c>
      <c r="J64" s="143"/>
      <c r="K64" s="144">
        <v>21</v>
      </c>
      <c r="L64" s="143"/>
      <c r="M64" s="143"/>
      <c r="N64" s="144"/>
      <c r="O64" s="22">
        <f>F64+I64+L64</f>
        <v>36</v>
      </c>
      <c r="P64" s="23">
        <f>H64+K64+N64</f>
        <v>42</v>
      </c>
      <c r="Q64" s="24">
        <f>IF(F64&gt;H64,1,0)+IF(I64&gt;K64,1,0)+IF(L64&gt;N64,1,0)</f>
        <v>0</v>
      </c>
      <c r="R64" s="25">
        <f>IF(H64&gt;F64,1,0)+IF(K64&gt;I64,1,0)+IF(N64&gt;L64,1,0)</f>
        <v>2</v>
      </c>
      <c r="S64" s="24">
        <f>IF(Q64&gt;R64,1,0)</f>
        <v>0</v>
      </c>
      <c r="T64" s="25">
        <f>IF(R64&gt;Q64,1,0)</f>
        <v>1</v>
      </c>
    </row>
    <row r="65" spans="1:20" ht="15.75" thickTop="1">
      <c r="A65" s="42"/>
      <c r="B65" s="42"/>
      <c r="C65" s="26" t="s">
        <v>38</v>
      </c>
      <c r="D65" s="145">
        <v>1</v>
      </c>
      <c r="E65" s="145">
        <v>3</v>
      </c>
      <c r="F65" s="146"/>
      <c r="G65" s="147"/>
      <c r="H65" s="147"/>
      <c r="I65" s="147"/>
      <c r="J65" s="147"/>
      <c r="K65" s="147"/>
      <c r="L65" s="147"/>
      <c r="M65" s="147"/>
      <c r="N65" s="148"/>
      <c r="O65" s="27">
        <f t="shared" ref="O65:T65" si="4">SUM(O60:O64)</f>
        <v>158</v>
      </c>
      <c r="P65" s="28">
        <f t="shared" si="4"/>
        <v>196</v>
      </c>
      <c r="Q65" s="28">
        <f t="shared" si="4"/>
        <v>2</v>
      </c>
      <c r="R65" s="28">
        <f t="shared" si="4"/>
        <v>8</v>
      </c>
      <c r="S65" s="28">
        <f t="shared" si="4"/>
        <v>1</v>
      </c>
      <c r="T65" s="28">
        <f t="shared" si="4"/>
        <v>4</v>
      </c>
    </row>
    <row r="66" spans="1:20" ht="15">
      <c r="A66" s="43"/>
      <c r="B66" s="43"/>
      <c r="C66" s="34" t="s">
        <v>47</v>
      </c>
      <c r="D66" s="497" t="s">
        <v>279</v>
      </c>
      <c r="E66" s="498"/>
      <c r="F66" s="149"/>
      <c r="G66" s="149"/>
      <c r="H66" s="149"/>
      <c r="I66" s="149"/>
      <c r="J66" s="149"/>
      <c r="K66" s="149"/>
      <c r="L66" s="149"/>
      <c r="M66" s="149"/>
      <c r="N66" s="149"/>
      <c r="O66" s="31"/>
      <c r="P66" s="32"/>
      <c r="Q66" s="32"/>
      <c r="R66" s="32"/>
      <c r="S66" s="32"/>
      <c r="T66" s="32"/>
    </row>
    <row r="67" spans="1:20" ht="15">
      <c r="A67" s="43"/>
      <c r="B67" s="43"/>
      <c r="C67" s="30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31"/>
      <c r="P67" s="32"/>
      <c r="Q67" s="32"/>
      <c r="R67" s="32"/>
      <c r="S67" s="32"/>
      <c r="T67" s="32"/>
    </row>
    <row r="68" spans="1:20" ht="15">
      <c r="A68" s="41"/>
      <c r="B68" s="41"/>
      <c r="C68" s="13"/>
      <c r="D68" s="130"/>
      <c r="E68" s="131" t="s">
        <v>48</v>
      </c>
      <c r="F68" s="499" t="s">
        <v>31</v>
      </c>
      <c r="G68" s="500"/>
      <c r="H68" s="500"/>
      <c r="I68" s="500"/>
      <c r="J68" s="500"/>
      <c r="K68" s="500"/>
      <c r="L68" s="500"/>
      <c r="M68" s="500"/>
      <c r="N68" s="501"/>
      <c r="O68" s="502" t="s">
        <v>32</v>
      </c>
      <c r="P68" s="503"/>
      <c r="Q68" s="502" t="s">
        <v>33</v>
      </c>
      <c r="R68" s="503"/>
      <c r="S68" s="502" t="s">
        <v>34</v>
      </c>
      <c r="T68" s="503"/>
    </row>
    <row r="69" spans="1:20" ht="15.75" thickBot="1">
      <c r="A69" s="40">
        <v>1</v>
      </c>
      <c r="B69" s="40">
        <v>2</v>
      </c>
      <c r="C69" s="14" t="s">
        <v>35</v>
      </c>
      <c r="D69" s="132" t="s">
        <v>331</v>
      </c>
      <c r="E69" s="132" t="s">
        <v>16</v>
      </c>
      <c r="F69" s="133">
        <v>1</v>
      </c>
      <c r="G69" s="134"/>
      <c r="H69" s="134"/>
      <c r="I69" s="134">
        <v>2</v>
      </c>
      <c r="J69" s="134"/>
      <c r="K69" s="134"/>
      <c r="L69" s="134">
        <v>3</v>
      </c>
      <c r="M69" s="135"/>
      <c r="N69" s="136"/>
      <c r="O69" s="504"/>
      <c r="P69" s="505"/>
      <c r="Q69" s="504"/>
      <c r="R69" s="505"/>
      <c r="S69" s="504"/>
      <c r="T69" s="505"/>
    </row>
    <row r="70" spans="1:20" ht="15.75" thickTop="1">
      <c r="A70" s="40"/>
      <c r="B70" s="40"/>
      <c r="C70" s="16" t="s">
        <v>43</v>
      </c>
      <c r="D70" s="137" t="s">
        <v>392</v>
      </c>
      <c r="E70" s="137" t="s">
        <v>127</v>
      </c>
      <c r="F70" s="138">
        <v>21</v>
      </c>
      <c r="G70" s="139" t="s">
        <v>37</v>
      </c>
      <c r="H70" s="140">
        <v>8</v>
      </c>
      <c r="I70" s="138">
        <v>21</v>
      </c>
      <c r="J70" s="139" t="s">
        <v>37</v>
      </c>
      <c r="K70" s="140">
        <v>2</v>
      </c>
      <c r="L70" s="138"/>
      <c r="M70" s="139" t="s">
        <v>37</v>
      </c>
      <c r="N70" s="140"/>
      <c r="O70" s="17">
        <f>F70+I70+L70</f>
        <v>42</v>
      </c>
      <c r="P70" s="18">
        <f>H70+K70+N70</f>
        <v>10</v>
      </c>
      <c r="Q70" s="19">
        <f>IF(F70&gt;H70,1,0)+IF(I70&gt;K70,1,0)+IF(L70&gt;N70,1,0)</f>
        <v>2</v>
      </c>
      <c r="R70" s="20">
        <f>IF(H70&gt;F70,1,0)+IF(K70&gt;I70,1,0)+IF(N70&gt;L70,1,0)</f>
        <v>0</v>
      </c>
      <c r="S70" s="19">
        <f>IF(Q70&gt;R70,1,0)</f>
        <v>1</v>
      </c>
      <c r="T70" s="20">
        <f>IF(R70&gt;Q70,1,0)</f>
        <v>0</v>
      </c>
    </row>
    <row r="71" spans="1:20" ht="15">
      <c r="A71" s="40"/>
      <c r="B71" s="40"/>
      <c r="C71" s="21" t="s">
        <v>44</v>
      </c>
      <c r="D71" s="141" t="s">
        <v>153</v>
      </c>
      <c r="E71" s="141" t="s">
        <v>128</v>
      </c>
      <c r="F71" s="138">
        <v>21</v>
      </c>
      <c r="G71" s="138" t="s">
        <v>37</v>
      </c>
      <c r="H71" s="140">
        <v>8</v>
      </c>
      <c r="I71" s="138">
        <v>16</v>
      </c>
      <c r="J71" s="138" t="s">
        <v>37</v>
      </c>
      <c r="K71" s="140">
        <v>21</v>
      </c>
      <c r="L71" s="138">
        <v>21</v>
      </c>
      <c r="M71" s="138" t="s">
        <v>37</v>
      </c>
      <c r="N71" s="140">
        <v>9</v>
      </c>
      <c r="O71" s="17">
        <f>F71+I71+L71</f>
        <v>58</v>
      </c>
      <c r="P71" s="18">
        <f>H71+K71+N71</f>
        <v>38</v>
      </c>
      <c r="Q71" s="19">
        <f>IF(F71&gt;H71,1,0)+IF(I71&gt;K71,1,0)+IF(L71&gt;N71,1,0)</f>
        <v>2</v>
      </c>
      <c r="R71" s="20">
        <f>IF(H71&gt;F71,1,0)+IF(K71&gt;I71,1,0)+IF(N71&gt;L71,1,0)</f>
        <v>1</v>
      </c>
      <c r="S71" s="19">
        <f>IF(Q71&gt;R71,1,0)</f>
        <v>1</v>
      </c>
      <c r="T71" s="20">
        <f>IF(R71&gt;Q71,1,0)</f>
        <v>0</v>
      </c>
    </row>
    <row r="72" spans="1:20" ht="15">
      <c r="A72" s="40"/>
      <c r="B72" s="40"/>
      <c r="C72" s="21" t="s">
        <v>45</v>
      </c>
      <c r="D72" s="141" t="s">
        <v>393</v>
      </c>
      <c r="E72" s="137"/>
      <c r="F72" s="138">
        <v>21</v>
      </c>
      <c r="G72" s="138" t="s">
        <v>37</v>
      </c>
      <c r="H72" s="140">
        <v>0</v>
      </c>
      <c r="I72" s="138">
        <v>21</v>
      </c>
      <c r="J72" s="138" t="s">
        <v>37</v>
      </c>
      <c r="K72" s="140">
        <v>0</v>
      </c>
      <c r="L72" s="138"/>
      <c r="M72" s="138" t="s">
        <v>37</v>
      </c>
      <c r="N72" s="140"/>
      <c r="O72" s="17">
        <f>F72+I72+L72</f>
        <v>42</v>
      </c>
      <c r="P72" s="18">
        <f>H72+K72+N72</f>
        <v>0</v>
      </c>
      <c r="Q72" s="19">
        <f>IF(F72&gt;H72,1,0)+IF(I72&gt;K72,1,0)+IF(L72&gt;N72,1,0)</f>
        <v>2</v>
      </c>
      <c r="R72" s="20">
        <f>IF(H72&gt;F72,1,0)+IF(K72&gt;I72,1,0)+IF(N72&gt;L72,1,0)</f>
        <v>0</v>
      </c>
      <c r="S72" s="19">
        <f>IF(Q72&gt;R72,1,0)</f>
        <v>1</v>
      </c>
      <c r="T72" s="20">
        <f>IF(R72&gt;Q72,1,0)</f>
        <v>0</v>
      </c>
    </row>
    <row r="73" spans="1:20" ht="15">
      <c r="A73" s="40"/>
      <c r="B73" s="40"/>
      <c r="C73" s="21" t="s">
        <v>46</v>
      </c>
      <c r="D73" s="141" t="s">
        <v>155</v>
      </c>
      <c r="E73" s="141" t="s">
        <v>130</v>
      </c>
      <c r="F73" s="138">
        <v>10</v>
      </c>
      <c r="G73" s="138" t="s">
        <v>37</v>
      </c>
      <c r="H73" s="140">
        <v>21</v>
      </c>
      <c r="I73" s="138">
        <v>17</v>
      </c>
      <c r="J73" s="138" t="s">
        <v>37</v>
      </c>
      <c r="K73" s="140">
        <v>21</v>
      </c>
      <c r="L73" s="138"/>
      <c r="M73" s="138" t="s">
        <v>37</v>
      </c>
      <c r="N73" s="140"/>
      <c r="O73" s="17">
        <f>F73+I73+L73</f>
        <v>27</v>
      </c>
      <c r="P73" s="18">
        <f>H73+K73+N73</f>
        <v>42</v>
      </c>
      <c r="Q73" s="19">
        <f>IF(F73&gt;H73,1,0)+IF(I73&gt;K73,1,0)+IF(L73&gt;N73,1,0)</f>
        <v>0</v>
      </c>
      <c r="R73" s="20">
        <f>IF(H73&gt;F73,1,0)+IF(K73&gt;I73,1,0)+IF(N73&gt;L73,1,0)</f>
        <v>2</v>
      </c>
      <c r="S73" s="19">
        <f>IF(Q73&gt;R73,1,0)</f>
        <v>0</v>
      </c>
      <c r="T73" s="20">
        <f>IF(R73&gt;Q73,1,0)</f>
        <v>1</v>
      </c>
    </row>
    <row r="74" spans="1:20" ht="15.75" thickBot="1">
      <c r="A74" s="40"/>
      <c r="B74" s="40"/>
      <c r="C74" s="35" t="s">
        <v>36</v>
      </c>
      <c r="D74" s="142" t="s">
        <v>416</v>
      </c>
      <c r="E74" s="142" t="s">
        <v>131</v>
      </c>
      <c r="F74" s="143">
        <v>25</v>
      </c>
      <c r="G74" s="143" t="s">
        <v>37</v>
      </c>
      <c r="H74" s="144">
        <v>27</v>
      </c>
      <c r="I74" s="143">
        <v>19</v>
      </c>
      <c r="J74" s="143" t="s">
        <v>37</v>
      </c>
      <c r="K74" s="144">
        <v>21</v>
      </c>
      <c r="L74" s="143"/>
      <c r="M74" s="143" t="s">
        <v>37</v>
      </c>
      <c r="N74" s="144"/>
      <c r="O74" s="22">
        <f>F74+I74+L74</f>
        <v>44</v>
      </c>
      <c r="P74" s="23">
        <f>H74+K74+N74</f>
        <v>48</v>
      </c>
      <c r="Q74" s="24">
        <f>IF(F74&gt;H74,1,0)+IF(I74&gt;K74,1,0)+IF(L74&gt;N74,1,0)</f>
        <v>0</v>
      </c>
      <c r="R74" s="25">
        <f>IF(H74&gt;F74,1,0)+IF(K74&gt;I74,1,0)+IF(N74&gt;L74,1,0)</f>
        <v>2</v>
      </c>
      <c r="S74" s="24">
        <f>IF(Q74&gt;R74,1,0)</f>
        <v>0</v>
      </c>
      <c r="T74" s="25">
        <f>IF(R74&gt;Q74,1,0)</f>
        <v>1</v>
      </c>
    </row>
    <row r="75" spans="1:20" ht="15.75" thickTop="1">
      <c r="A75" s="42"/>
      <c r="B75" s="42"/>
      <c r="C75" s="26" t="s">
        <v>38</v>
      </c>
      <c r="D75" s="145">
        <f>IF(S75+T75=0,0,IF(S75=T75,2,IF(S75&gt;T75,3,1)))</f>
        <v>3</v>
      </c>
      <c r="E75" s="145">
        <f>IF(S75+T75=0,0,IF(S75=T75,2,IF(T75&gt;S75,3,1)))</f>
        <v>1</v>
      </c>
      <c r="F75" s="146"/>
      <c r="G75" s="147"/>
      <c r="H75" s="147"/>
      <c r="I75" s="147"/>
      <c r="J75" s="147"/>
      <c r="K75" s="147"/>
      <c r="L75" s="147"/>
      <c r="M75" s="147"/>
      <c r="N75" s="148"/>
      <c r="O75" s="27">
        <f t="shared" ref="O75:T75" si="5">SUM(O70:O74)</f>
        <v>213</v>
      </c>
      <c r="P75" s="28">
        <f t="shared" si="5"/>
        <v>138</v>
      </c>
      <c r="Q75" s="28">
        <f t="shared" si="5"/>
        <v>6</v>
      </c>
      <c r="R75" s="28">
        <f t="shared" si="5"/>
        <v>5</v>
      </c>
      <c r="S75" s="28">
        <f t="shared" si="5"/>
        <v>3</v>
      </c>
      <c r="T75" s="28">
        <f t="shared" si="5"/>
        <v>2</v>
      </c>
    </row>
    <row r="76" spans="1:20" ht="15">
      <c r="A76" s="43"/>
      <c r="B76" s="43"/>
      <c r="C76" s="34" t="s">
        <v>47</v>
      </c>
      <c r="D76" s="497" t="str">
        <f>IF(D75+E75=0,0,IF(D75=E75,E68,IF(D75&gt;E75,D69,E69)))</f>
        <v xml:space="preserve">Sokol Č.Budějovice "A" </v>
      </c>
      <c r="E76" s="498"/>
      <c r="F76" s="149"/>
      <c r="G76" s="149"/>
      <c r="H76" s="149"/>
      <c r="I76" s="149"/>
      <c r="J76" s="149"/>
      <c r="K76" s="149"/>
      <c r="L76" s="149"/>
      <c r="M76" s="149"/>
      <c r="N76" s="149"/>
      <c r="O76" s="31"/>
      <c r="P76" s="32"/>
      <c r="Q76" s="32"/>
      <c r="R76" s="32"/>
      <c r="S76" s="32"/>
      <c r="T76" s="32"/>
    </row>
    <row r="77" spans="1:20">
      <c r="A77" s="44"/>
      <c r="B77" s="44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</row>
    <row r="78" spans="1:20" ht="15">
      <c r="A78" s="41"/>
      <c r="B78" s="41"/>
      <c r="C78" s="13"/>
      <c r="D78" s="130"/>
      <c r="E78" s="131" t="s">
        <v>48</v>
      </c>
      <c r="F78" s="499" t="s">
        <v>31</v>
      </c>
      <c r="G78" s="500"/>
      <c r="H78" s="500"/>
      <c r="I78" s="500"/>
      <c r="J78" s="500"/>
      <c r="K78" s="500"/>
      <c r="L78" s="500"/>
      <c r="M78" s="500"/>
      <c r="N78" s="501"/>
      <c r="O78" s="502" t="s">
        <v>32</v>
      </c>
      <c r="P78" s="503"/>
      <c r="Q78" s="502" t="s">
        <v>33</v>
      </c>
      <c r="R78" s="503"/>
      <c r="S78" s="502" t="s">
        <v>34</v>
      </c>
      <c r="T78" s="503"/>
    </row>
    <row r="79" spans="1:20" ht="15.75" thickBot="1">
      <c r="A79" s="40">
        <v>9</v>
      </c>
      <c r="B79" s="40">
        <v>8</v>
      </c>
      <c r="C79" s="14" t="s">
        <v>35</v>
      </c>
      <c r="D79" s="132" t="str">
        <f>VLOOKUP(A79,Systém!$P$5:$Q$14,2,FALSE)</f>
        <v>SKB Český Krumlov "D"</v>
      </c>
      <c r="E79" s="132" t="s">
        <v>330</v>
      </c>
      <c r="F79" s="133">
        <v>1</v>
      </c>
      <c r="G79" s="134"/>
      <c r="H79" s="134"/>
      <c r="I79" s="134">
        <v>2</v>
      </c>
      <c r="J79" s="134"/>
      <c r="K79" s="134"/>
      <c r="L79" s="134">
        <v>3</v>
      </c>
      <c r="M79" s="135"/>
      <c r="N79" s="136"/>
      <c r="O79" s="504"/>
      <c r="P79" s="505"/>
      <c r="Q79" s="504"/>
      <c r="R79" s="505"/>
      <c r="S79" s="504"/>
      <c r="T79" s="505"/>
    </row>
    <row r="80" spans="1:20" ht="15.75" thickTop="1">
      <c r="A80" s="40"/>
      <c r="B80" s="40"/>
      <c r="C80" s="16" t="s">
        <v>43</v>
      </c>
      <c r="D80" s="137" t="s">
        <v>178</v>
      </c>
      <c r="E80" s="137" t="s">
        <v>205</v>
      </c>
      <c r="F80" s="138">
        <v>9</v>
      </c>
      <c r="G80" s="139" t="s">
        <v>37</v>
      </c>
      <c r="H80" s="140">
        <v>21</v>
      </c>
      <c r="I80" s="138">
        <v>16</v>
      </c>
      <c r="J80" s="139" t="s">
        <v>37</v>
      </c>
      <c r="K80" s="140">
        <v>21</v>
      </c>
      <c r="L80" s="138"/>
      <c r="M80" s="139" t="s">
        <v>37</v>
      </c>
      <c r="N80" s="140"/>
      <c r="O80" s="17">
        <f>F80+I80+L80</f>
        <v>25</v>
      </c>
      <c r="P80" s="18">
        <f>H80+K80+N80</f>
        <v>42</v>
      </c>
      <c r="Q80" s="19">
        <f>IF(F80&gt;H80,1,0)+IF(I80&gt;K80,1,0)+IF(L80&gt;N80,1,0)</f>
        <v>0</v>
      </c>
      <c r="R80" s="20">
        <f>IF(H80&gt;F80,1,0)+IF(K80&gt;I80,1,0)+IF(N80&gt;L80,1,0)</f>
        <v>2</v>
      </c>
      <c r="S80" s="19">
        <f>IF(Q80&gt;R80,1,0)</f>
        <v>0</v>
      </c>
      <c r="T80" s="20">
        <f>IF(R80&gt;Q80,1,0)</f>
        <v>1</v>
      </c>
    </row>
    <row r="81" spans="1:20" ht="15">
      <c r="A81" s="40"/>
      <c r="B81" s="40"/>
      <c r="C81" s="21" t="s">
        <v>44</v>
      </c>
      <c r="D81" s="141" t="s">
        <v>216</v>
      </c>
      <c r="E81" s="141" t="s">
        <v>134</v>
      </c>
      <c r="F81" s="138">
        <v>16</v>
      </c>
      <c r="G81" s="138" t="s">
        <v>37</v>
      </c>
      <c r="H81" s="140">
        <v>21</v>
      </c>
      <c r="I81" s="138">
        <v>25</v>
      </c>
      <c r="J81" s="138" t="s">
        <v>37</v>
      </c>
      <c r="K81" s="140">
        <v>23</v>
      </c>
      <c r="L81" s="138">
        <v>19</v>
      </c>
      <c r="M81" s="138" t="s">
        <v>37</v>
      </c>
      <c r="N81" s="140">
        <v>21</v>
      </c>
      <c r="O81" s="17">
        <f>F81+I81+L81</f>
        <v>60</v>
      </c>
      <c r="P81" s="18">
        <f>H81+K81+N81</f>
        <v>65</v>
      </c>
      <c r="Q81" s="19">
        <f>IF(F81&gt;H81,1,0)+IF(I81&gt;K81,1,0)+IF(L81&gt;N81,1,0)</f>
        <v>1</v>
      </c>
      <c r="R81" s="20">
        <f>IF(H81&gt;F81,1,0)+IF(K81&gt;I81,1,0)+IF(N81&gt;L81,1,0)</f>
        <v>2</v>
      </c>
      <c r="S81" s="19">
        <f>IF(Q81&gt;R81,1,0)</f>
        <v>0</v>
      </c>
      <c r="T81" s="20">
        <f>IF(R81&gt;Q81,1,0)</f>
        <v>1</v>
      </c>
    </row>
    <row r="82" spans="1:20" ht="15">
      <c r="A82" s="40"/>
      <c r="B82" s="40"/>
      <c r="C82" s="21" t="s">
        <v>45</v>
      </c>
      <c r="D82" s="141"/>
      <c r="E82" s="137" t="s">
        <v>133</v>
      </c>
      <c r="F82" s="138">
        <v>0</v>
      </c>
      <c r="G82" s="138" t="s">
        <v>37</v>
      </c>
      <c r="H82" s="140">
        <v>21</v>
      </c>
      <c r="I82" s="138">
        <v>0</v>
      </c>
      <c r="J82" s="138" t="s">
        <v>37</v>
      </c>
      <c r="K82" s="140">
        <v>21</v>
      </c>
      <c r="L82" s="138"/>
      <c r="M82" s="138" t="s">
        <v>37</v>
      </c>
      <c r="N82" s="140"/>
      <c r="O82" s="17">
        <f>F82+I82+L82</f>
        <v>0</v>
      </c>
      <c r="P82" s="18">
        <f>H82+K82+N82</f>
        <v>42</v>
      </c>
      <c r="Q82" s="19">
        <f>IF(F82&gt;H82,1,0)+IF(I82&gt;K82,1,0)+IF(L82&gt;N82,1,0)</f>
        <v>0</v>
      </c>
      <c r="R82" s="20">
        <f>IF(H82&gt;F82,1,0)+IF(K82&gt;I82,1,0)+IF(N82&gt;L82,1,0)</f>
        <v>2</v>
      </c>
      <c r="S82" s="19">
        <f>IF(Q82&gt;R82,1,0)</f>
        <v>0</v>
      </c>
      <c r="T82" s="20">
        <f>IF(R82&gt;Q82,1,0)</f>
        <v>1</v>
      </c>
    </row>
    <row r="83" spans="1:20" ht="15">
      <c r="A83" s="40"/>
      <c r="B83" s="40"/>
      <c r="C83" s="21" t="s">
        <v>46</v>
      </c>
      <c r="D83" s="141" t="s">
        <v>148</v>
      </c>
      <c r="E83" s="141" t="s">
        <v>135</v>
      </c>
      <c r="F83" s="138">
        <v>12</v>
      </c>
      <c r="G83" s="138" t="s">
        <v>37</v>
      </c>
      <c r="H83" s="140">
        <v>21</v>
      </c>
      <c r="I83" s="138">
        <v>21</v>
      </c>
      <c r="J83" s="138" t="s">
        <v>37</v>
      </c>
      <c r="K83" s="140">
        <v>19</v>
      </c>
      <c r="L83" s="138">
        <v>12</v>
      </c>
      <c r="M83" s="138" t="s">
        <v>37</v>
      </c>
      <c r="N83" s="140">
        <v>21</v>
      </c>
      <c r="O83" s="17">
        <f>F83+I83+L83</f>
        <v>45</v>
      </c>
      <c r="P83" s="18">
        <f>H83+K83+N83</f>
        <v>61</v>
      </c>
      <c r="Q83" s="19">
        <f>IF(F83&gt;H83,1,0)+IF(I83&gt;K83,1,0)+IF(L83&gt;N83,1,0)</f>
        <v>1</v>
      </c>
      <c r="R83" s="20">
        <f>IF(H83&gt;F83,1,0)+IF(K83&gt;I83,1,0)+IF(N83&gt;L83,1,0)</f>
        <v>2</v>
      </c>
      <c r="S83" s="19">
        <f>IF(Q83&gt;R83,1,0)</f>
        <v>0</v>
      </c>
      <c r="T83" s="20">
        <f>IF(R83&gt;Q83,1,0)</f>
        <v>1</v>
      </c>
    </row>
    <row r="84" spans="1:20" ht="15.75" thickBot="1">
      <c r="A84" s="40"/>
      <c r="B84" s="40"/>
      <c r="C84" s="35" t="s">
        <v>36</v>
      </c>
      <c r="D84" s="142" t="s">
        <v>395</v>
      </c>
      <c r="E84" s="142" t="s">
        <v>396</v>
      </c>
      <c r="F84" s="143">
        <v>11</v>
      </c>
      <c r="G84" s="143" t="s">
        <v>37</v>
      </c>
      <c r="H84" s="144">
        <v>21</v>
      </c>
      <c r="I84" s="143">
        <v>8</v>
      </c>
      <c r="J84" s="143" t="s">
        <v>37</v>
      </c>
      <c r="K84" s="144">
        <v>21</v>
      </c>
      <c r="L84" s="143"/>
      <c r="M84" s="143" t="s">
        <v>37</v>
      </c>
      <c r="N84" s="144"/>
      <c r="O84" s="22">
        <f>F84+I84+L84</f>
        <v>19</v>
      </c>
      <c r="P84" s="23">
        <f>H84+K84+N84</f>
        <v>42</v>
      </c>
      <c r="Q84" s="24">
        <f>IF(F84&gt;H84,1,0)+IF(I84&gt;K84,1,0)+IF(L84&gt;N84,1,0)</f>
        <v>0</v>
      </c>
      <c r="R84" s="25">
        <f>IF(H84&gt;F84,1,0)+IF(K84&gt;I84,1,0)+IF(N84&gt;L84,1,0)</f>
        <v>2</v>
      </c>
      <c r="S84" s="24">
        <f>IF(Q84&gt;R84,1,0)</f>
        <v>0</v>
      </c>
      <c r="T84" s="25">
        <f>IF(R84&gt;Q84,1,0)</f>
        <v>1</v>
      </c>
    </row>
    <row r="85" spans="1:20" ht="15.75" thickTop="1">
      <c r="A85" s="42"/>
      <c r="B85" s="42"/>
      <c r="C85" s="26" t="s">
        <v>38</v>
      </c>
      <c r="D85" s="145">
        <f>IF(S85+T85=0,0,IF(S85=T85,2,IF(S85&gt;T85,3,1)))</f>
        <v>1</v>
      </c>
      <c r="E85" s="145">
        <f>IF(S85+T85=0,0,IF(S85=T85,2,IF(T85&gt;S85,3,1)))</f>
        <v>3</v>
      </c>
      <c r="F85" s="146"/>
      <c r="G85" s="147"/>
      <c r="H85" s="147"/>
      <c r="I85" s="147"/>
      <c r="J85" s="147"/>
      <c r="K85" s="147"/>
      <c r="L85" s="147"/>
      <c r="M85" s="147"/>
      <c r="N85" s="148"/>
      <c r="O85" s="27">
        <f t="shared" ref="O85:T85" si="6">SUM(O80:O84)</f>
        <v>149</v>
      </c>
      <c r="P85" s="28">
        <f t="shared" si="6"/>
        <v>252</v>
      </c>
      <c r="Q85" s="28">
        <f t="shared" si="6"/>
        <v>2</v>
      </c>
      <c r="R85" s="28">
        <f t="shared" si="6"/>
        <v>10</v>
      </c>
      <c r="S85" s="28">
        <f t="shared" si="6"/>
        <v>0</v>
      </c>
      <c r="T85" s="28">
        <f t="shared" si="6"/>
        <v>5</v>
      </c>
    </row>
    <row r="86" spans="1:20" ht="15">
      <c r="A86" s="43"/>
      <c r="B86" s="43"/>
      <c r="C86" s="34" t="s">
        <v>47</v>
      </c>
      <c r="D86" s="497" t="str">
        <f>IF(D85+E85=0,0,IF(D85=E85,E78,IF(D85&gt;E85,D79,E79)))</f>
        <v>SKB Český Krumlov  "A"</v>
      </c>
      <c r="E86" s="498"/>
      <c r="F86" s="149"/>
      <c r="G86" s="149"/>
      <c r="H86" s="149"/>
      <c r="I86" s="149"/>
      <c r="J86" s="149"/>
      <c r="K86" s="149"/>
      <c r="L86" s="149"/>
      <c r="M86" s="149"/>
      <c r="N86" s="149"/>
      <c r="O86" s="31"/>
      <c r="P86" s="32"/>
      <c r="Q86" s="32"/>
      <c r="R86" s="32"/>
      <c r="S86" s="32"/>
      <c r="T86" s="32"/>
    </row>
    <row r="87" spans="1:20">
      <c r="A87" s="44"/>
      <c r="B87" s="44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</row>
    <row r="88" spans="1:20" ht="15">
      <c r="A88" s="41"/>
      <c r="B88" s="41"/>
      <c r="C88" s="13"/>
      <c r="D88" s="130"/>
      <c r="E88" s="131" t="s">
        <v>48</v>
      </c>
      <c r="F88" s="499" t="s">
        <v>31</v>
      </c>
      <c r="G88" s="500"/>
      <c r="H88" s="500"/>
      <c r="I88" s="500"/>
      <c r="J88" s="500"/>
      <c r="K88" s="500"/>
      <c r="L88" s="500"/>
      <c r="M88" s="500"/>
      <c r="N88" s="501"/>
      <c r="O88" s="502" t="s">
        <v>32</v>
      </c>
      <c r="P88" s="503"/>
      <c r="Q88" s="502" t="s">
        <v>33</v>
      </c>
      <c r="R88" s="503"/>
      <c r="S88" s="502" t="s">
        <v>34</v>
      </c>
      <c r="T88" s="503"/>
    </row>
    <row r="89" spans="1:20" ht="15.75" thickBot="1">
      <c r="A89" s="40">
        <v>3</v>
      </c>
      <c r="B89" s="40">
        <v>1</v>
      </c>
      <c r="C89" s="14" t="s">
        <v>35</v>
      </c>
      <c r="D89" s="132" t="s">
        <v>258</v>
      </c>
      <c r="E89" s="132" t="s">
        <v>331</v>
      </c>
      <c r="F89" s="133">
        <v>1</v>
      </c>
      <c r="G89" s="134"/>
      <c r="H89" s="134"/>
      <c r="I89" s="134">
        <v>2</v>
      </c>
      <c r="J89" s="134"/>
      <c r="K89" s="134"/>
      <c r="L89" s="134">
        <v>3</v>
      </c>
      <c r="M89" s="135"/>
      <c r="N89" s="136"/>
      <c r="O89" s="504"/>
      <c r="P89" s="505"/>
      <c r="Q89" s="504"/>
      <c r="R89" s="505"/>
      <c r="S89" s="504"/>
      <c r="T89" s="505"/>
    </row>
    <row r="90" spans="1:20" ht="15.75" thickTop="1">
      <c r="A90" s="40"/>
      <c r="B90" s="40"/>
      <c r="C90" s="16" t="s">
        <v>43</v>
      </c>
      <c r="D90" s="137" t="s">
        <v>144</v>
      </c>
      <c r="E90" s="137" t="s">
        <v>397</v>
      </c>
      <c r="F90" s="138">
        <v>8</v>
      </c>
      <c r="G90" s="139" t="s">
        <v>37</v>
      </c>
      <c r="H90" s="140">
        <v>21</v>
      </c>
      <c r="I90" s="138">
        <v>9</v>
      </c>
      <c r="J90" s="139" t="s">
        <v>37</v>
      </c>
      <c r="K90" s="140">
        <v>21</v>
      </c>
      <c r="L90" s="138"/>
      <c r="M90" s="139" t="s">
        <v>37</v>
      </c>
      <c r="N90" s="140"/>
      <c r="O90" s="17">
        <f>F90+I90+L90</f>
        <v>17</v>
      </c>
      <c r="P90" s="18">
        <f>H90+K90+N90</f>
        <v>42</v>
      </c>
      <c r="Q90" s="19">
        <f>IF(F90&gt;H90,1,0)+IF(I90&gt;K90,1,0)+IF(L90&gt;N90,1,0)</f>
        <v>0</v>
      </c>
      <c r="R90" s="20">
        <f>IF(H90&gt;F90,1,0)+IF(K90&gt;I90,1,0)+IF(N90&gt;L90,1,0)</f>
        <v>2</v>
      </c>
      <c r="S90" s="19">
        <f>IF(Q90&gt;R90,1,0)</f>
        <v>0</v>
      </c>
      <c r="T90" s="20">
        <f>IF(R90&gt;Q90,1,0)</f>
        <v>1</v>
      </c>
    </row>
    <row r="91" spans="1:20" ht="15">
      <c r="A91" s="40"/>
      <c r="B91" s="40"/>
      <c r="C91" s="21" t="s">
        <v>44</v>
      </c>
      <c r="D91" s="141" t="s">
        <v>204</v>
      </c>
      <c r="E91" s="141" t="s">
        <v>153</v>
      </c>
      <c r="F91" s="138">
        <v>21</v>
      </c>
      <c r="G91" s="138" t="s">
        <v>37</v>
      </c>
      <c r="H91" s="140">
        <v>12</v>
      </c>
      <c r="I91" s="138">
        <v>12</v>
      </c>
      <c r="J91" s="138" t="s">
        <v>37</v>
      </c>
      <c r="K91" s="140">
        <v>21</v>
      </c>
      <c r="L91" s="138">
        <v>18</v>
      </c>
      <c r="M91" s="138" t="s">
        <v>37</v>
      </c>
      <c r="N91" s="140">
        <v>21</v>
      </c>
      <c r="O91" s="17">
        <f>F91+I91+L91</f>
        <v>51</v>
      </c>
      <c r="P91" s="18">
        <f>H91+K91+N91</f>
        <v>54</v>
      </c>
      <c r="Q91" s="19">
        <f>IF(F91&gt;H91,1,0)+IF(I91&gt;K91,1,0)+IF(L91&gt;N91,1,0)</f>
        <v>1</v>
      </c>
      <c r="R91" s="20">
        <f>IF(H91&gt;F91,1,0)+IF(K91&gt;I91,1,0)+IF(N91&gt;L91,1,0)</f>
        <v>2</v>
      </c>
      <c r="S91" s="19">
        <f>IF(Q91&gt;R91,1,0)</f>
        <v>0</v>
      </c>
      <c r="T91" s="20">
        <f>IF(R91&gt;Q91,1,0)</f>
        <v>1</v>
      </c>
    </row>
    <row r="92" spans="1:20" ht="15">
      <c r="A92" s="40"/>
      <c r="B92" s="40"/>
      <c r="C92" s="21" t="s">
        <v>45</v>
      </c>
      <c r="D92" s="141" t="s">
        <v>173</v>
      </c>
      <c r="E92" s="137" t="s">
        <v>394</v>
      </c>
      <c r="F92" s="138">
        <v>18</v>
      </c>
      <c r="G92" s="138" t="s">
        <v>37</v>
      </c>
      <c r="H92" s="140">
        <v>21</v>
      </c>
      <c r="I92" s="138">
        <v>14</v>
      </c>
      <c r="J92" s="138" t="s">
        <v>37</v>
      </c>
      <c r="K92" s="140">
        <v>21</v>
      </c>
      <c r="L92" s="138"/>
      <c r="M92" s="138" t="s">
        <v>37</v>
      </c>
      <c r="N92" s="140"/>
      <c r="O92" s="17">
        <f>F92+I92+L92</f>
        <v>32</v>
      </c>
      <c r="P92" s="18">
        <f>H92+K92+N92</f>
        <v>42</v>
      </c>
      <c r="Q92" s="19">
        <f>IF(F92&gt;H92,1,0)+IF(I92&gt;K92,1,0)+IF(L92&gt;N92,1,0)</f>
        <v>0</v>
      </c>
      <c r="R92" s="20">
        <f>IF(H92&gt;F92,1,0)+IF(K92&gt;I92,1,0)+IF(N92&gt;L92,1,0)</f>
        <v>2</v>
      </c>
      <c r="S92" s="19">
        <f>IF(Q92&gt;R92,1,0)</f>
        <v>0</v>
      </c>
      <c r="T92" s="20">
        <f>IF(R92&gt;Q92,1,0)</f>
        <v>1</v>
      </c>
    </row>
    <row r="93" spans="1:20" ht="15">
      <c r="A93" s="40"/>
      <c r="B93" s="40"/>
      <c r="C93" s="21" t="s">
        <v>46</v>
      </c>
      <c r="D93" s="141" t="s">
        <v>398</v>
      </c>
      <c r="E93" s="141" t="s">
        <v>155</v>
      </c>
      <c r="F93" s="138">
        <v>21</v>
      </c>
      <c r="G93" s="138" t="s">
        <v>37</v>
      </c>
      <c r="H93" s="140">
        <v>18</v>
      </c>
      <c r="I93" s="138">
        <v>21</v>
      </c>
      <c r="J93" s="138" t="s">
        <v>37</v>
      </c>
      <c r="K93" s="140">
        <v>14</v>
      </c>
      <c r="L93" s="138"/>
      <c r="M93" s="138" t="s">
        <v>37</v>
      </c>
      <c r="N93" s="140"/>
      <c r="O93" s="17">
        <f>F93+I93+L93</f>
        <v>42</v>
      </c>
      <c r="P93" s="18">
        <f>H93+K93+N93</f>
        <v>32</v>
      </c>
      <c r="Q93" s="19">
        <f>IF(F93&gt;H93,1,0)+IF(I93&gt;K93,1,0)+IF(L93&gt;N93,1,0)</f>
        <v>2</v>
      </c>
      <c r="R93" s="20">
        <f>IF(H93&gt;F93,1,0)+IF(K93&gt;I93,1,0)+IF(N93&gt;L93,1,0)</f>
        <v>0</v>
      </c>
      <c r="S93" s="19">
        <f>IF(Q93&gt;R93,1,0)</f>
        <v>1</v>
      </c>
      <c r="T93" s="20">
        <f>IF(R93&gt;Q93,1,0)</f>
        <v>0</v>
      </c>
    </row>
    <row r="94" spans="1:20" ht="15.75" thickBot="1">
      <c r="A94" s="40"/>
      <c r="B94" s="40"/>
      <c r="C94" s="35" t="s">
        <v>36</v>
      </c>
      <c r="D94" s="142" t="s">
        <v>399</v>
      </c>
      <c r="E94" s="142" t="s">
        <v>400</v>
      </c>
      <c r="F94" s="143">
        <v>12</v>
      </c>
      <c r="G94" s="143" t="s">
        <v>37</v>
      </c>
      <c r="H94" s="144">
        <v>21</v>
      </c>
      <c r="I94" s="143">
        <v>15</v>
      </c>
      <c r="J94" s="143" t="s">
        <v>37</v>
      </c>
      <c r="K94" s="144">
        <v>21</v>
      </c>
      <c r="L94" s="143"/>
      <c r="M94" s="143" t="s">
        <v>37</v>
      </c>
      <c r="N94" s="144"/>
      <c r="O94" s="22">
        <f>F94+I94+L94</f>
        <v>27</v>
      </c>
      <c r="P94" s="23">
        <f>H94+K94+N94</f>
        <v>42</v>
      </c>
      <c r="Q94" s="24">
        <f>IF(F94&gt;H94,1,0)+IF(I94&gt;K94,1,0)+IF(L94&gt;N94,1,0)</f>
        <v>0</v>
      </c>
      <c r="R94" s="25">
        <f>IF(H94&gt;F94,1,0)+IF(K94&gt;I94,1,0)+IF(N94&gt;L94,1,0)</f>
        <v>2</v>
      </c>
      <c r="S94" s="24">
        <f>IF(Q94&gt;R94,1,0)</f>
        <v>0</v>
      </c>
      <c r="T94" s="25">
        <f>IF(R94&gt;Q94,1,0)</f>
        <v>1</v>
      </c>
    </row>
    <row r="95" spans="1:20" ht="15.75" thickTop="1">
      <c r="A95" s="42"/>
      <c r="B95" s="42"/>
      <c r="C95" s="26" t="s">
        <v>38</v>
      </c>
      <c r="D95" s="145">
        <f>IF(S95+T95=0,0,IF(S95=T95,2,IF(S95&gt;T95,3,1)))</f>
        <v>1</v>
      </c>
      <c r="E95" s="145">
        <f>IF(S95+T95=0,0,IF(S95=T95,2,IF(T95&gt;S95,3,1)))</f>
        <v>3</v>
      </c>
      <c r="F95" s="146"/>
      <c r="G95" s="147"/>
      <c r="H95" s="147"/>
      <c r="I95" s="147"/>
      <c r="J95" s="147"/>
      <c r="K95" s="147"/>
      <c r="L95" s="147"/>
      <c r="M95" s="147"/>
      <c r="N95" s="148"/>
      <c r="O95" s="27">
        <f t="shared" ref="O95:T95" si="7">SUM(O90:O94)</f>
        <v>169</v>
      </c>
      <c r="P95" s="28">
        <f t="shared" si="7"/>
        <v>212</v>
      </c>
      <c r="Q95" s="28">
        <f t="shared" si="7"/>
        <v>3</v>
      </c>
      <c r="R95" s="28">
        <f t="shared" si="7"/>
        <v>8</v>
      </c>
      <c r="S95" s="28">
        <f t="shared" si="7"/>
        <v>1</v>
      </c>
      <c r="T95" s="28">
        <f t="shared" si="7"/>
        <v>4</v>
      </c>
    </row>
    <row r="96" spans="1:20" ht="15">
      <c r="A96" s="43"/>
      <c r="B96" s="43"/>
      <c r="C96" s="34" t="s">
        <v>47</v>
      </c>
      <c r="D96" s="497" t="str">
        <f>IF(D95+E95=0,0,IF(D95=E95,E88,IF(D95&gt;E95,D89,E89)))</f>
        <v xml:space="preserve">Sokol Č.Budějovice "A" </v>
      </c>
      <c r="E96" s="498"/>
      <c r="F96" s="149"/>
      <c r="G96" s="149"/>
      <c r="H96" s="149"/>
      <c r="I96" s="149"/>
      <c r="J96" s="149"/>
      <c r="K96" s="149"/>
      <c r="L96" s="149"/>
      <c r="M96" s="149"/>
      <c r="N96" s="149"/>
      <c r="O96" s="31"/>
      <c r="P96" s="32"/>
      <c r="Q96" s="32"/>
      <c r="R96" s="32"/>
      <c r="S96" s="32"/>
      <c r="T96" s="32"/>
    </row>
    <row r="97" spans="1:20">
      <c r="A97" s="44"/>
      <c r="B97" s="44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</row>
    <row r="98" spans="1:20" ht="15" hidden="1">
      <c r="A98" s="41"/>
      <c r="B98" s="41"/>
      <c r="C98" s="13"/>
      <c r="D98" s="130"/>
      <c r="E98" s="131" t="s">
        <v>48</v>
      </c>
      <c r="F98" s="499" t="s">
        <v>31</v>
      </c>
      <c r="G98" s="500"/>
      <c r="H98" s="500"/>
      <c r="I98" s="500"/>
      <c r="J98" s="500"/>
      <c r="K98" s="500"/>
      <c r="L98" s="500"/>
      <c r="M98" s="500"/>
      <c r="N98" s="501"/>
      <c r="O98" s="502" t="s">
        <v>32</v>
      </c>
      <c r="P98" s="503"/>
      <c r="Q98" s="502" t="s">
        <v>33</v>
      </c>
      <c r="R98" s="503"/>
      <c r="S98" s="502" t="s">
        <v>34</v>
      </c>
      <c r="T98" s="503"/>
    </row>
    <row r="99" spans="1:20" ht="15.75" hidden="1" thickBot="1">
      <c r="A99" s="40">
        <v>4</v>
      </c>
      <c r="B99" s="40">
        <v>5</v>
      </c>
      <c r="C99" s="14" t="s">
        <v>35</v>
      </c>
      <c r="D99" s="132" t="str">
        <f>VLOOKUP(A99,Systém!$P$5:$Q$14,2,FALSE)</f>
        <v>SK Badminton Tábor - družstvo odstoupilo</v>
      </c>
      <c r="E99" s="132" t="str">
        <f>VLOOKUP(B99,Systém!$P$5:$Q$14,2,FALSE)</f>
        <v>SK Dobrá Voda</v>
      </c>
      <c r="F99" s="133">
        <v>1</v>
      </c>
      <c r="G99" s="134"/>
      <c r="H99" s="134"/>
      <c r="I99" s="134">
        <v>2</v>
      </c>
      <c r="J99" s="134"/>
      <c r="K99" s="134"/>
      <c r="L99" s="134">
        <v>3</v>
      </c>
      <c r="M99" s="135"/>
      <c r="N99" s="136"/>
      <c r="O99" s="504"/>
      <c r="P99" s="505"/>
      <c r="Q99" s="504"/>
      <c r="R99" s="505"/>
      <c r="S99" s="504"/>
      <c r="T99" s="505"/>
    </row>
    <row r="100" spans="1:20" ht="15.75" hidden="1" thickTop="1">
      <c r="A100" s="40"/>
      <c r="B100" s="40"/>
      <c r="C100" s="16" t="s">
        <v>43</v>
      </c>
      <c r="D100" s="137"/>
      <c r="E100" s="137"/>
      <c r="F100" s="138"/>
      <c r="G100" s="139" t="s">
        <v>37</v>
      </c>
      <c r="H100" s="140"/>
      <c r="I100" s="138"/>
      <c r="J100" s="139" t="s">
        <v>37</v>
      </c>
      <c r="K100" s="140"/>
      <c r="L100" s="138"/>
      <c r="M100" s="139" t="s">
        <v>37</v>
      </c>
      <c r="N100" s="140"/>
      <c r="O100" s="17">
        <f>F100+I100+L100</f>
        <v>0</v>
      </c>
      <c r="P100" s="18">
        <f>H100+K100+N100</f>
        <v>0</v>
      </c>
      <c r="Q100" s="19">
        <f>IF(F100&gt;H100,1,0)+IF(I100&gt;K100,1,0)+IF(L100&gt;N100,1,0)</f>
        <v>0</v>
      </c>
      <c r="R100" s="20">
        <f>IF(H100&gt;F100,1,0)+IF(K100&gt;I100,1,0)+IF(N100&gt;L100,1,0)</f>
        <v>0</v>
      </c>
      <c r="S100" s="19">
        <f>IF(Q100&gt;R100,1,0)</f>
        <v>0</v>
      </c>
      <c r="T100" s="20">
        <f>IF(R100&gt;Q100,1,0)</f>
        <v>0</v>
      </c>
    </row>
    <row r="101" spans="1:20" ht="15" hidden="1">
      <c r="A101" s="40"/>
      <c r="B101" s="40"/>
      <c r="C101" s="21" t="s">
        <v>44</v>
      </c>
      <c r="D101" s="141"/>
      <c r="E101" s="141"/>
      <c r="F101" s="138"/>
      <c r="G101" s="138" t="s">
        <v>37</v>
      </c>
      <c r="H101" s="140"/>
      <c r="I101" s="138"/>
      <c r="J101" s="138" t="s">
        <v>37</v>
      </c>
      <c r="K101" s="140"/>
      <c r="L101" s="138"/>
      <c r="M101" s="138" t="s">
        <v>37</v>
      </c>
      <c r="N101" s="140"/>
      <c r="O101" s="17">
        <f>F101+I101+L101</f>
        <v>0</v>
      </c>
      <c r="P101" s="18">
        <f>H101+K101+N101</f>
        <v>0</v>
      </c>
      <c r="Q101" s="19">
        <f>IF(F101&gt;H101,1,0)+IF(I101&gt;K101,1,0)+IF(L101&gt;N101,1,0)</f>
        <v>0</v>
      </c>
      <c r="R101" s="20">
        <f>IF(H101&gt;F101,1,0)+IF(K101&gt;I101,1,0)+IF(N101&gt;L101,1,0)</f>
        <v>0</v>
      </c>
      <c r="S101" s="19">
        <f>IF(Q101&gt;R101,1,0)</f>
        <v>0</v>
      </c>
      <c r="T101" s="20">
        <f>IF(R101&gt;Q101,1,0)</f>
        <v>0</v>
      </c>
    </row>
    <row r="102" spans="1:20" ht="15" hidden="1">
      <c r="A102" s="40"/>
      <c r="B102" s="40"/>
      <c r="C102" s="21" t="s">
        <v>45</v>
      </c>
      <c r="D102" s="141"/>
      <c r="E102" s="137"/>
      <c r="F102" s="138"/>
      <c r="G102" s="138" t="s">
        <v>37</v>
      </c>
      <c r="H102" s="140"/>
      <c r="I102" s="138"/>
      <c r="J102" s="138" t="s">
        <v>37</v>
      </c>
      <c r="K102" s="140"/>
      <c r="L102" s="138"/>
      <c r="M102" s="138" t="s">
        <v>37</v>
      </c>
      <c r="N102" s="140"/>
      <c r="O102" s="17">
        <f>F102+I102+L102</f>
        <v>0</v>
      </c>
      <c r="P102" s="18">
        <f>H102+K102+N102</f>
        <v>0</v>
      </c>
      <c r="Q102" s="19">
        <f>IF(F102&gt;H102,1,0)+IF(I102&gt;K102,1,0)+IF(L102&gt;N102,1,0)</f>
        <v>0</v>
      </c>
      <c r="R102" s="20">
        <f>IF(H102&gt;F102,1,0)+IF(K102&gt;I102,1,0)+IF(N102&gt;L102,1,0)</f>
        <v>0</v>
      </c>
      <c r="S102" s="19">
        <f>IF(Q102&gt;R102,1,0)</f>
        <v>0</v>
      </c>
      <c r="T102" s="20">
        <f>IF(R102&gt;Q102,1,0)</f>
        <v>0</v>
      </c>
    </row>
    <row r="103" spans="1:20" ht="15" hidden="1">
      <c r="A103" s="40"/>
      <c r="B103" s="40"/>
      <c r="C103" s="21" t="s">
        <v>46</v>
      </c>
      <c r="D103" s="141"/>
      <c r="E103" s="141"/>
      <c r="F103" s="138"/>
      <c r="G103" s="138" t="s">
        <v>37</v>
      </c>
      <c r="H103" s="140"/>
      <c r="I103" s="138"/>
      <c r="J103" s="138" t="s">
        <v>37</v>
      </c>
      <c r="K103" s="140"/>
      <c r="L103" s="138"/>
      <c r="M103" s="138" t="s">
        <v>37</v>
      </c>
      <c r="N103" s="140"/>
      <c r="O103" s="17">
        <f>F103+I103+L103</f>
        <v>0</v>
      </c>
      <c r="P103" s="18">
        <f>H103+K103+N103</f>
        <v>0</v>
      </c>
      <c r="Q103" s="19">
        <f>IF(F103&gt;H103,1,0)+IF(I103&gt;K103,1,0)+IF(L103&gt;N103,1,0)</f>
        <v>0</v>
      </c>
      <c r="R103" s="20">
        <f>IF(H103&gt;F103,1,0)+IF(K103&gt;I103,1,0)+IF(N103&gt;L103,1,0)</f>
        <v>0</v>
      </c>
      <c r="S103" s="19">
        <f>IF(Q103&gt;R103,1,0)</f>
        <v>0</v>
      </c>
      <c r="T103" s="20">
        <f>IF(R103&gt;Q103,1,0)</f>
        <v>0</v>
      </c>
    </row>
    <row r="104" spans="1:20" ht="15.75" hidden="1" thickBot="1">
      <c r="A104" s="40"/>
      <c r="B104" s="40"/>
      <c r="C104" s="35" t="s">
        <v>36</v>
      </c>
      <c r="D104" s="142"/>
      <c r="E104" s="142"/>
      <c r="F104" s="143"/>
      <c r="G104" s="143" t="s">
        <v>37</v>
      </c>
      <c r="H104" s="144"/>
      <c r="I104" s="143"/>
      <c r="J104" s="143" t="s">
        <v>37</v>
      </c>
      <c r="K104" s="144"/>
      <c r="L104" s="143"/>
      <c r="M104" s="143" t="s">
        <v>37</v>
      </c>
      <c r="N104" s="144"/>
      <c r="O104" s="22">
        <f>F104+I104+L104</f>
        <v>0</v>
      </c>
      <c r="P104" s="23">
        <f>H104+K104+N104</f>
        <v>0</v>
      </c>
      <c r="Q104" s="24">
        <f>IF(F104&gt;H104,1,0)+IF(I104&gt;K104,1,0)+IF(L104&gt;N104,1,0)</f>
        <v>0</v>
      </c>
      <c r="R104" s="25">
        <f>IF(H104&gt;F104,1,0)+IF(K104&gt;I104,1,0)+IF(N104&gt;L104,1,0)</f>
        <v>0</v>
      </c>
      <c r="S104" s="24">
        <f>IF(Q104&gt;R104,1,0)</f>
        <v>0</v>
      </c>
      <c r="T104" s="25">
        <f>IF(R104&gt;Q104,1,0)</f>
        <v>0</v>
      </c>
    </row>
    <row r="105" spans="1:20" ht="15" hidden="1">
      <c r="A105" s="42"/>
      <c r="B105" s="42"/>
      <c r="C105" s="26" t="s">
        <v>38</v>
      </c>
      <c r="D105" s="145">
        <f>IF(S105+T105=0,0,IF(S105=T105,2,IF(S105&gt;T105,3,1)))</f>
        <v>0</v>
      </c>
      <c r="E105" s="145">
        <f>IF(S105+T105=0,0,IF(S105=T105,2,IF(T105&gt;S105,3,1)))</f>
        <v>0</v>
      </c>
      <c r="F105" s="146"/>
      <c r="G105" s="147"/>
      <c r="H105" s="147"/>
      <c r="I105" s="147"/>
      <c r="J105" s="147"/>
      <c r="K105" s="147"/>
      <c r="L105" s="147"/>
      <c r="M105" s="147"/>
      <c r="N105" s="148"/>
      <c r="O105" s="27">
        <f t="shared" ref="O105:T105" si="8">SUM(O100:O104)</f>
        <v>0</v>
      </c>
      <c r="P105" s="28">
        <f t="shared" si="8"/>
        <v>0</v>
      </c>
      <c r="Q105" s="28">
        <f t="shared" si="8"/>
        <v>0</v>
      </c>
      <c r="R105" s="28">
        <f t="shared" si="8"/>
        <v>0</v>
      </c>
      <c r="S105" s="28">
        <f t="shared" si="8"/>
        <v>0</v>
      </c>
      <c r="T105" s="28">
        <f t="shared" si="8"/>
        <v>0</v>
      </c>
    </row>
    <row r="106" spans="1:20" ht="15" hidden="1">
      <c r="A106" s="43"/>
      <c r="B106" s="43"/>
      <c r="C106" s="34" t="s">
        <v>47</v>
      </c>
      <c r="D106" s="497">
        <f>IF(D105+E105=0,0,IF(D105=E105,E98,IF(D105&gt;E105,D99,E99)))</f>
        <v>0</v>
      </c>
      <c r="E106" s="498"/>
      <c r="F106" s="149"/>
      <c r="G106" s="149"/>
      <c r="H106" s="149"/>
      <c r="I106" s="149"/>
      <c r="J106" s="149"/>
      <c r="K106" s="149"/>
      <c r="L106" s="149"/>
      <c r="M106" s="149"/>
      <c r="N106" s="149"/>
      <c r="O106" s="31"/>
      <c r="P106" s="32"/>
      <c r="Q106" s="32"/>
      <c r="R106" s="32"/>
      <c r="S106" s="32"/>
      <c r="T106" s="32"/>
    </row>
    <row r="107" spans="1:20" hidden="1">
      <c r="A107" s="44"/>
      <c r="B107" s="44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</row>
    <row r="108" spans="1:20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</row>
    <row r="109" spans="1:20" ht="15">
      <c r="A109" s="40"/>
      <c r="B109" s="40"/>
      <c r="C109" s="36"/>
      <c r="D109" s="151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</row>
    <row r="110" spans="1:20">
      <c r="A110"/>
      <c r="B110"/>
    </row>
    <row r="111" spans="1:20">
      <c r="A111"/>
      <c r="B111"/>
    </row>
    <row r="112" spans="1:20" ht="15">
      <c r="A112" s="40"/>
      <c r="B112" s="40"/>
      <c r="C112" s="36"/>
      <c r="D112" s="151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</row>
    <row r="113" spans="1:20" ht="15">
      <c r="A113" s="41"/>
      <c r="B113" s="41"/>
      <c r="C113" s="13"/>
      <c r="D113" s="130"/>
      <c r="E113" s="131" t="s">
        <v>48</v>
      </c>
      <c r="F113" s="499" t="s">
        <v>31</v>
      </c>
      <c r="G113" s="500"/>
      <c r="H113" s="500"/>
      <c r="I113" s="500"/>
      <c r="J113" s="500"/>
      <c r="K113" s="500"/>
      <c r="L113" s="500"/>
      <c r="M113" s="500"/>
      <c r="N113" s="501"/>
      <c r="O113" s="502" t="s">
        <v>32</v>
      </c>
      <c r="P113" s="503"/>
      <c r="Q113" s="502" t="s">
        <v>33</v>
      </c>
      <c r="R113" s="503"/>
      <c r="S113" s="502" t="s">
        <v>34</v>
      </c>
      <c r="T113" s="503"/>
    </row>
    <row r="114" spans="1:20" ht="15.75" thickBot="1">
      <c r="A114" s="40">
        <v>4</v>
      </c>
      <c r="B114" s="40">
        <v>5</v>
      </c>
      <c r="C114" s="14" t="s">
        <v>35</v>
      </c>
      <c r="D114" s="132" t="s">
        <v>259</v>
      </c>
      <c r="E114" s="132" t="s">
        <v>257</v>
      </c>
      <c r="F114" s="133">
        <v>1</v>
      </c>
      <c r="G114" s="134"/>
      <c r="H114" s="134"/>
      <c r="I114" s="134">
        <v>2</v>
      </c>
      <c r="J114" s="134"/>
      <c r="K114" s="134"/>
      <c r="L114" s="134">
        <v>3</v>
      </c>
      <c r="M114" s="135"/>
      <c r="N114" s="136"/>
      <c r="O114" s="504"/>
      <c r="P114" s="505"/>
      <c r="Q114" s="504"/>
      <c r="R114" s="505"/>
      <c r="S114" s="504"/>
      <c r="T114" s="505"/>
    </row>
    <row r="115" spans="1:20" ht="15.75" thickTop="1">
      <c r="A115" s="40"/>
      <c r="B115" s="40"/>
      <c r="C115" s="16" t="s">
        <v>43</v>
      </c>
      <c r="D115" s="137" t="s">
        <v>401</v>
      </c>
      <c r="E115" s="137" t="s">
        <v>225</v>
      </c>
      <c r="F115" s="138">
        <v>23</v>
      </c>
      <c r="G115" s="139" t="s">
        <v>37</v>
      </c>
      <c r="H115" s="140">
        <v>25</v>
      </c>
      <c r="I115" s="138">
        <v>20</v>
      </c>
      <c r="J115" s="139" t="s">
        <v>37</v>
      </c>
      <c r="K115" s="140">
        <v>22</v>
      </c>
      <c r="L115" s="138"/>
      <c r="M115" s="139" t="s">
        <v>37</v>
      </c>
      <c r="N115" s="140"/>
      <c r="O115" s="17">
        <f>F115+I115+L115</f>
        <v>43</v>
      </c>
      <c r="P115" s="18">
        <f>H115+K115+N115</f>
        <v>47</v>
      </c>
      <c r="Q115" s="19">
        <f>IF(F115&gt;H115,1,0)+IF(I115&gt;K115,1,0)+IF(L115&gt;N115,1,0)</f>
        <v>0</v>
      </c>
      <c r="R115" s="20">
        <f>IF(H115&gt;F115,1,0)+IF(K115&gt;I115,1,0)+IF(N115&gt;L115,1,0)</f>
        <v>2</v>
      </c>
      <c r="S115" s="19">
        <f>IF(Q115&gt;R115,1,0)</f>
        <v>0</v>
      </c>
      <c r="T115" s="20">
        <f>IF(R115&gt;Q115,1,0)</f>
        <v>1</v>
      </c>
    </row>
    <row r="116" spans="1:20" ht="15">
      <c r="A116" s="40"/>
      <c r="B116" s="40"/>
      <c r="C116" s="21" t="s">
        <v>44</v>
      </c>
      <c r="D116" s="141" t="s">
        <v>138</v>
      </c>
      <c r="E116" s="141" t="s">
        <v>198</v>
      </c>
      <c r="F116" s="138">
        <v>17</v>
      </c>
      <c r="G116" s="138" t="s">
        <v>37</v>
      </c>
      <c r="H116" s="140">
        <v>21</v>
      </c>
      <c r="I116" s="138">
        <v>18</v>
      </c>
      <c r="J116" s="138" t="s">
        <v>37</v>
      </c>
      <c r="K116" s="140">
        <v>21</v>
      </c>
      <c r="L116" s="138"/>
      <c r="M116" s="138" t="s">
        <v>37</v>
      </c>
      <c r="N116" s="140"/>
      <c r="O116" s="17">
        <f>F116+I116+L116</f>
        <v>35</v>
      </c>
      <c r="P116" s="18">
        <f>H116+K116+N116</f>
        <v>42</v>
      </c>
      <c r="Q116" s="19">
        <f>IF(F116&gt;H116,1,0)+IF(I116&gt;K116,1,0)+IF(L116&gt;N116,1,0)</f>
        <v>0</v>
      </c>
      <c r="R116" s="20">
        <f>IF(H116&gt;F116,1,0)+IF(K116&gt;I116,1,0)+IF(N116&gt;L116,1,0)</f>
        <v>2</v>
      </c>
      <c r="S116" s="19">
        <f>IF(Q116&gt;R116,1,0)</f>
        <v>0</v>
      </c>
      <c r="T116" s="20">
        <f>IF(R116&gt;Q116,1,0)</f>
        <v>1</v>
      </c>
    </row>
    <row r="117" spans="1:20" ht="15">
      <c r="A117" s="40"/>
      <c r="B117" s="40"/>
      <c r="C117" s="21" t="s">
        <v>45</v>
      </c>
      <c r="D117" s="141" t="s">
        <v>208</v>
      </c>
      <c r="E117" s="137" t="s">
        <v>199</v>
      </c>
      <c r="F117" s="138">
        <v>19</v>
      </c>
      <c r="G117" s="138" t="s">
        <v>37</v>
      </c>
      <c r="H117" s="140">
        <v>21</v>
      </c>
      <c r="I117" s="138">
        <v>21</v>
      </c>
      <c r="J117" s="138" t="s">
        <v>37</v>
      </c>
      <c r="K117" s="140">
        <v>19</v>
      </c>
      <c r="L117" s="138">
        <v>21</v>
      </c>
      <c r="M117" s="138" t="s">
        <v>37</v>
      </c>
      <c r="N117" s="140">
        <v>15</v>
      </c>
      <c r="O117" s="17">
        <f>F117+I117+L117</f>
        <v>61</v>
      </c>
      <c r="P117" s="18">
        <f>H117+K117+N117</f>
        <v>55</v>
      </c>
      <c r="Q117" s="19">
        <f>IF(F117&gt;H117,1,0)+IF(I117&gt;K117,1,0)+IF(L117&gt;N117,1,0)</f>
        <v>2</v>
      </c>
      <c r="R117" s="20">
        <f>IF(H117&gt;F117,1,0)+IF(K117&gt;I117,1,0)+IF(N117&gt;L117,1,0)</f>
        <v>1</v>
      </c>
      <c r="S117" s="19">
        <f>IF(Q117&gt;R117,1,0)</f>
        <v>1</v>
      </c>
      <c r="T117" s="20">
        <f>IF(R117&gt;Q117,1,0)</f>
        <v>0</v>
      </c>
    </row>
    <row r="118" spans="1:20" ht="15">
      <c r="A118" s="40"/>
      <c r="B118" s="40"/>
      <c r="C118" s="21" t="s">
        <v>46</v>
      </c>
      <c r="D118" s="141" t="s">
        <v>140</v>
      </c>
      <c r="E118" s="141" t="s">
        <v>201</v>
      </c>
      <c r="F118" s="138">
        <v>12</v>
      </c>
      <c r="G118" s="138" t="s">
        <v>37</v>
      </c>
      <c r="H118" s="140">
        <v>21</v>
      </c>
      <c r="I118" s="138">
        <v>16</v>
      </c>
      <c r="J118" s="138" t="s">
        <v>37</v>
      </c>
      <c r="K118" s="140">
        <v>21</v>
      </c>
      <c r="L118" s="138"/>
      <c r="M118" s="138" t="s">
        <v>37</v>
      </c>
      <c r="N118" s="140"/>
      <c r="O118" s="17">
        <f>F118+I118+L118</f>
        <v>28</v>
      </c>
      <c r="P118" s="18">
        <f>H118+K118+N118</f>
        <v>42</v>
      </c>
      <c r="Q118" s="19">
        <f>IF(F118&gt;H118,1,0)+IF(I118&gt;K118,1,0)+IF(L118&gt;N118,1,0)</f>
        <v>0</v>
      </c>
      <c r="R118" s="20">
        <f>IF(H118&gt;F118,1,0)+IF(K118&gt;I118,1,0)+IF(N118&gt;L118,1,0)</f>
        <v>2</v>
      </c>
      <c r="S118" s="19">
        <f>IF(Q118&gt;R118,1,0)</f>
        <v>0</v>
      </c>
      <c r="T118" s="20">
        <f>IF(R118&gt;Q118,1,0)</f>
        <v>1</v>
      </c>
    </row>
    <row r="119" spans="1:20" ht="15.75" thickBot="1">
      <c r="A119" s="40"/>
      <c r="B119" s="40"/>
      <c r="C119" s="35" t="s">
        <v>36</v>
      </c>
      <c r="D119" s="142" t="s">
        <v>141</v>
      </c>
      <c r="E119" s="142" t="s">
        <v>385</v>
      </c>
      <c r="F119" s="143">
        <v>16</v>
      </c>
      <c r="G119" s="143" t="s">
        <v>37</v>
      </c>
      <c r="H119" s="144">
        <v>21</v>
      </c>
      <c r="I119" s="143">
        <v>19</v>
      </c>
      <c r="J119" s="143" t="s">
        <v>37</v>
      </c>
      <c r="K119" s="144">
        <v>21</v>
      </c>
      <c r="L119" s="143"/>
      <c r="M119" s="143" t="s">
        <v>37</v>
      </c>
      <c r="N119" s="144"/>
      <c r="O119" s="22">
        <f>F119+I119+L119</f>
        <v>35</v>
      </c>
      <c r="P119" s="23">
        <f>H119+K119+N119</f>
        <v>42</v>
      </c>
      <c r="Q119" s="24">
        <f>IF(F119&gt;H119,1,0)+IF(I119&gt;K119,1,0)+IF(L119&gt;N119,1,0)</f>
        <v>0</v>
      </c>
      <c r="R119" s="25">
        <f>IF(H119&gt;F119,1,0)+IF(K119&gt;I119,1,0)+IF(N119&gt;L119,1,0)</f>
        <v>2</v>
      </c>
      <c r="S119" s="24">
        <f>IF(Q119&gt;R119,1,0)</f>
        <v>0</v>
      </c>
      <c r="T119" s="25">
        <f>IF(R119&gt;Q119,1,0)</f>
        <v>1</v>
      </c>
    </row>
    <row r="120" spans="1:20" ht="15.75" thickTop="1">
      <c r="A120" s="42"/>
      <c r="B120" s="42"/>
      <c r="C120" s="26" t="s">
        <v>38</v>
      </c>
      <c r="D120" s="145">
        <f>IF(S120+T120=0,0,IF(S120=T120,2,IF(S120&gt;T120,3,1)))</f>
        <v>1</v>
      </c>
      <c r="E120" s="145">
        <f>IF(S120+T120=0,0,IF(S120=T120,2,IF(T120&gt;S120,3,1)))</f>
        <v>3</v>
      </c>
      <c r="F120" s="146"/>
      <c r="G120" s="147"/>
      <c r="H120" s="147"/>
      <c r="I120" s="147"/>
      <c r="J120" s="147"/>
      <c r="K120" s="147"/>
      <c r="L120" s="147"/>
      <c r="M120" s="147"/>
      <c r="N120" s="148"/>
      <c r="O120" s="27">
        <f t="shared" ref="O120:T120" si="9">SUM(O115:O119)</f>
        <v>202</v>
      </c>
      <c r="P120" s="28">
        <f t="shared" si="9"/>
        <v>228</v>
      </c>
      <c r="Q120" s="28">
        <f t="shared" si="9"/>
        <v>2</v>
      </c>
      <c r="R120" s="28">
        <f t="shared" si="9"/>
        <v>9</v>
      </c>
      <c r="S120" s="28">
        <f t="shared" si="9"/>
        <v>1</v>
      </c>
      <c r="T120" s="28">
        <f t="shared" si="9"/>
        <v>4</v>
      </c>
    </row>
    <row r="121" spans="1:20" ht="15">
      <c r="A121" s="43"/>
      <c r="B121" s="43"/>
      <c r="C121" s="34" t="s">
        <v>47</v>
      </c>
      <c r="D121" s="436" t="str">
        <f>IF(D120+E120=0,0,IF(D120=E120,E113,IF(D120&gt;E120,D114,E114)))</f>
        <v xml:space="preserve">Sokol Křemže </v>
      </c>
      <c r="E121" s="437"/>
      <c r="F121" s="149"/>
      <c r="G121" s="149"/>
      <c r="H121" s="149"/>
      <c r="I121" s="149"/>
      <c r="J121" s="149"/>
      <c r="K121" s="149"/>
      <c r="L121" s="149"/>
      <c r="M121" s="149"/>
      <c r="N121" s="149"/>
      <c r="O121" s="31"/>
      <c r="P121" s="32"/>
      <c r="Q121" s="32"/>
      <c r="R121" s="32"/>
      <c r="S121" s="32"/>
      <c r="T121" s="32"/>
    </row>
    <row r="122" spans="1:20" ht="15">
      <c r="A122" s="43"/>
      <c r="B122" s="43"/>
      <c r="C122" s="30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31"/>
      <c r="P122" s="32"/>
      <c r="Q122" s="32"/>
      <c r="R122" s="32"/>
      <c r="S122" s="32"/>
      <c r="T122" s="32"/>
    </row>
    <row r="123" spans="1:20" ht="15">
      <c r="A123" s="41"/>
      <c r="B123" s="41"/>
      <c r="C123" s="13"/>
      <c r="D123" s="130"/>
      <c r="E123" s="131" t="s">
        <v>48</v>
      </c>
      <c r="F123" s="499" t="s">
        <v>31</v>
      </c>
      <c r="G123" s="500"/>
      <c r="H123" s="500"/>
      <c r="I123" s="500"/>
      <c r="J123" s="500"/>
      <c r="K123" s="500"/>
      <c r="L123" s="500"/>
      <c r="M123" s="500"/>
      <c r="N123" s="501"/>
      <c r="O123" s="502" t="s">
        <v>32</v>
      </c>
      <c r="P123" s="503"/>
      <c r="Q123" s="502" t="s">
        <v>33</v>
      </c>
      <c r="R123" s="503"/>
      <c r="S123" s="502" t="s">
        <v>34</v>
      </c>
      <c r="T123" s="503"/>
    </row>
    <row r="124" spans="1:20" ht="27" customHeight="1" thickBot="1">
      <c r="A124" s="40">
        <v>6</v>
      </c>
      <c r="B124" s="40">
        <v>7</v>
      </c>
      <c r="C124" s="14" t="s">
        <v>35</v>
      </c>
      <c r="D124" s="132" t="s">
        <v>263</v>
      </c>
      <c r="E124" s="132" t="s">
        <v>329</v>
      </c>
      <c r="F124" s="133">
        <v>1</v>
      </c>
      <c r="G124" s="134"/>
      <c r="H124" s="134"/>
      <c r="I124" s="134">
        <v>2</v>
      </c>
      <c r="J124" s="134"/>
      <c r="K124" s="134"/>
      <c r="L124" s="134">
        <v>3</v>
      </c>
      <c r="M124" s="135"/>
      <c r="N124" s="136"/>
      <c r="O124" s="504"/>
      <c r="P124" s="505"/>
      <c r="Q124" s="504"/>
      <c r="R124" s="505"/>
      <c r="S124" s="504"/>
      <c r="T124" s="505"/>
    </row>
    <row r="125" spans="1:20" ht="15.75" thickTop="1">
      <c r="A125" s="40"/>
      <c r="B125" s="40"/>
      <c r="C125" s="16" t="s">
        <v>43</v>
      </c>
      <c r="D125" s="137" t="s">
        <v>157</v>
      </c>
      <c r="E125" s="137" t="s">
        <v>218</v>
      </c>
      <c r="F125" s="138">
        <v>5</v>
      </c>
      <c r="G125" s="139" t="s">
        <v>37</v>
      </c>
      <c r="H125" s="140">
        <v>21</v>
      </c>
      <c r="I125" s="138">
        <v>22</v>
      </c>
      <c r="J125" s="139" t="s">
        <v>37</v>
      </c>
      <c r="K125" s="140">
        <v>20</v>
      </c>
      <c r="L125" s="138">
        <v>18</v>
      </c>
      <c r="M125" s="139" t="s">
        <v>37</v>
      </c>
      <c r="N125" s="140">
        <v>21</v>
      </c>
      <c r="O125" s="17">
        <f>F125+I125+L125</f>
        <v>45</v>
      </c>
      <c r="P125" s="18">
        <f>H125+K125+N125</f>
        <v>62</v>
      </c>
      <c r="Q125" s="19">
        <f>IF(F125&gt;H125,1,0)+IF(I125&gt;K125,1,0)+IF(L125&gt;N125,1,0)</f>
        <v>1</v>
      </c>
      <c r="R125" s="20">
        <f>IF(H125&gt;F125,1,0)+IF(K125&gt;I125,1,0)+IF(N125&gt;L125,1,0)</f>
        <v>2</v>
      </c>
      <c r="S125" s="19">
        <f>IF(Q125&gt;R125,1,0)</f>
        <v>0</v>
      </c>
      <c r="T125" s="20">
        <f>IF(R125&gt;Q125,1,0)</f>
        <v>1</v>
      </c>
    </row>
    <row r="126" spans="1:20" ht="15">
      <c r="A126" s="40"/>
      <c r="B126" s="40"/>
      <c r="C126" s="21" t="s">
        <v>44</v>
      </c>
      <c r="D126" s="141" t="s">
        <v>158</v>
      </c>
      <c r="E126" s="141" t="s">
        <v>123</v>
      </c>
      <c r="F126" s="138">
        <v>19</v>
      </c>
      <c r="G126" s="138" t="s">
        <v>37</v>
      </c>
      <c r="H126" s="140">
        <v>21</v>
      </c>
      <c r="I126" s="138">
        <v>21</v>
      </c>
      <c r="J126" s="138" t="s">
        <v>37</v>
      </c>
      <c r="K126" s="140">
        <v>11</v>
      </c>
      <c r="L126" s="138">
        <v>21</v>
      </c>
      <c r="M126" s="138" t="s">
        <v>37</v>
      </c>
      <c r="N126" s="140">
        <v>11</v>
      </c>
      <c r="O126" s="17">
        <f>F126+I126+L126</f>
        <v>61</v>
      </c>
      <c r="P126" s="18">
        <f>H126+K126+N126</f>
        <v>43</v>
      </c>
      <c r="Q126" s="19">
        <f>IF(F126&gt;H126,1,0)+IF(I126&gt;K126,1,0)+IF(L126&gt;N126,1,0)</f>
        <v>2</v>
      </c>
      <c r="R126" s="20">
        <f>IF(H126&gt;F126,1,0)+IF(K126&gt;I126,1,0)+IF(N126&gt;L126,1,0)</f>
        <v>1</v>
      </c>
      <c r="S126" s="19">
        <f>IF(Q126&gt;R126,1,0)</f>
        <v>1</v>
      </c>
      <c r="T126" s="20">
        <f>IF(R126&gt;Q126,1,0)</f>
        <v>0</v>
      </c>
    </row>
    <row r="127" spans="1:20" ht="15">
      <c r="A127" s="40"/>
      <c r="B127" s="40"/>
      <c r="C127" s="21" t="s">
        <v>45</v>
      </c>
      <c r="D127" s="141" t="s">
        <v>402</v>
      </c>
      <c r="E127" s="137" t="s">
        <v>184</v>
      </c>
      <c r="F127" s="138">
        <v>16</v>
      </c>
      <c r="G127" s="138" t="s">
        <v>37</v>
      </c>
      <c r="H127" s="140">
        <v>21</v>
      </c>
      <c r="I127" s="138">
        <v>21</v>
      </c>
      <c r="J127" s="138" t="s">
        <v>37</v>
      </c>
      <c r="K127" s="140">
        <v>19</v>
      </c>
      <c r="L127" s="138">
        <v>21</v>
      </c>
      <c r="M127" s="138" t="s">
        <v>37</v>
      </c>
      <c r="N127" s="140">
        <v>19</v>
      </c>
      <c r="O127" s="17">
        <f>F127+I127+L127</f>
        <v>58</v>
      </c>
      <c r="P127" s="18">
        <f>H127+K127+N127</f>
        <v>59</v>
      </c>
      <c r="Q127" s="19">
        <f>IF(F127&gt;H127,1,0)+IF(I127&gt;K127,1,0)+IF(L127&gt;N127,1,0)</f>
        <v>2</v>
      </c>
      <c r="R127" s="20">
        <f>IF(H127&gt;F127,1,0)+IF(K127&gt;I127,1,0)+IF(N127&gt;L127,1,0)</f>
        <v>1</v>
      </c>
      <c r="S127" s="19">
        <f>IF(Q127&gt;R127,1,0)</f>
        <v>1</v>
      </c>
      <c r="T127" s="20">
        <f>IF(R127&gt;Q127,1,0)</f>
        <v>0</v>
      </c>
    </row>
    <row r="128" spans="1:20" ht="15">
      <c r="A128" s="40"/>
      <c r="B128" s="40"/>
      <c r="C128" s="21" t="s">
        <v>46</v>
      </c>
      <c r="D128" s="141" t="s">
        <v>403</v>
      </c>
      <c r="E128" s="141" t="s">
        <v>125</v>
      </c>
      <c r="F128" s="138">
        <v>21</v>
      </c>
      <c r="G128" s="138" t="s">
        <v>37</v>
      </c>
      <c r="H128" s="140">
        <v>19</v>
      </c>
      <c r="I128" s="138">
        <v>22</v>
      </c>
      <c r="J128" s="138" t="s">
        <v>37</v>
      </c>
      <c r="K128" s="140">
        <v>20</v>
      </c>
      <c r="L128" s="138"/>
      <c r="M128" s="138" t="s">
        <v>37</v>
      </c>
      <c r="N128" s="140"/>
      <c r="O128" s="17">
        <f>F128+I128+L128</f>
        <v>43</v>
      </c>
      <c r="P128" s="18">
        <f>H128+K128+N128</f>
        <v>39</v>
      </c>
      <c r="Q128" s="19">
        <f>IF(F128&gt;H128,1,0)+IF(I128&gt;K128,1,0)+IF(L128&gt;N128,1,0)</f>
        <v>2</v>
      </c>
      <c r="R128" s="20">
        <f>IF(H128&gt;F128,1,0)+IF(K128&gt;I128,1,0)+IF(N128&gt;L128,1,0)</f>
        <v>0</v>
      </c>
      <c r="S128" s="19">
        <f>IF(Q128&gt;R128,1,0)</f>
        <v>1</v>
      </c>
      <c r="T128" s="20">
        <f>IF(R128&gt;Q128,1,0)</f>
        <v>0</v>
      </c>
    </row>
    <row r="129" spans="1:20" ht="15.75" thickBot="1">
      <c r="A129" s="40"/>
      <c r="B129" s="40"/>
      <c r="C129" s="35" t="s">
        <v>36</v>
      </c>
      <c r="D129" s="142" t="s">
        <v>404</v>
      </c>
      <c r="E129" s="142" t="s">
        <v>405</v>
      </c>
      <c r="F129" s="143">
        <v>21</v>
      </c>
      <c r="G129" s="143" t="s">
        <v>37</v>
      </c>
      <c r="H129" s="144">
        <v>15</v>
      </c>
      <c r="I129" s="143">
        <v>17</v>
      </c>
      <c r="J129" s="143" t="s">
        <v>37</v>
      </c>
      <c r="K129" s="144">
        <v>21</v>
      </c>
      <c r="L129" s="143">
        <v>21</v>
      </c>
      <c r="M129" s="143" t="s">
        <v>37</v>
      </c>
      <c r="N129" s="144">
        <v>15</v>
      </c>
      <c r="O129" s="22">
        <f>F129+I129+L129</f>
        <v>59</v>
      </c>
      <c r="P129" s="23">
        <f>H129+K129+N129</f>
        <v>51</v>
      </c>
      <c r="Q129" s="24">
        <f>IF(F129&gt;H129,1,0)+IF(I129&gt;K129,1,0)+IF(L129&gt;N129,1,0)</f>
        <v>2</v>
      </c>
      <c r="R129" s="25">
        <f>IF(H129&gt;F129,1,0)+IF(K129&gt;I129,1,0)+IF(N129&gt;L129,1,0)</f>
        <v>1</v>
      </c>
      <c r="S129" s="24">
        <f>IF(Q129&gt;R129,1,0)</f>
        <v>1</v>
      </c>
      <c r="T129" s="25">
        <f>IF(R129&gt;Q129,1,0)</f>
        <v>0</v>
      </c>
    </row>
    <row r="130" spans="1:20" ht="15.75" thickTop="1">
      <c r="A130" s="42"/>
      <c r="B130" s="42"/>
      <c r="C130" s="26" t="s">
        <v>38</v>
      </c>
      <c r="D130" s="145">
        <f>IF(S130+T130=0,0,IF(S130=T130,2,IF(S130&gt;T130,3,1)))</f>
        <v>3</v>
      </c>
      <c r="E130" s="145">
        <f>IF(S130+T130=0,0,IF(S130=T130,2,IF(T130&gt;S130,3,1)))</f>
        <v>1</v>
      </c>
      <c r="F130" s="146"/>
      <c r="G130" s="147"/>
      <c r="H130" s="147"/>
      <c r="I130" s="147"/>
      <c r="J130" s="147"/>
      <c r="K130" s="147"/>
      <c r="L130" s="147"/>
      <c r="M130" s="147"/>
      <c r="N130" s="148"/>
      <c r="O130" s="27">
        <f t="shared" ref="O130:T130" si="10">SUM(O125:O129)</f>
        <v>266</v>
      </c>
      <c r="P130" s="28">
        <f t="shared" si="10"/>
        <v>254</v>
      </c>
      <c r="Q130" s="28">
        <f t="shared" si="10"/>
        <v>9</v>
      </c>
      <c r="R130" s="28">
        <f t="shared" si="10"/>
        <v>5</v>
      </c>
      <c r="S130" s="28">
        <f t="shared" si="10"/>
        <v>4</v>
      </c>
      <c r="T130" s="28">
        <f t="shared" si="10"/>
        <v>1</v>
      </c>
    </row>
    <row r="131" spans="1:20" ht="15">
      <c r="A131" s="43"/>
      <c r="B131" s="43"/>
      <c r="C131" s="34" t="s">
        <v>47</v>
      </c>
      <c r="D131" s="436" t="str">
        <f>IF(D130+E130=0,0,IF(D130=E130,E123,IF(D130&gt;E130,D124,E124)))</f>
        <v xml:space="preserve">Sokol Č.Budějovice "B" </v>
      </c>
      <c r="E131" s="437"/>
      <c r="F131" s="149"/>
      <c r="G131" s="149"/>
      <c r="H131" s="149"/>
      <c r="I131" s="149"/>
      <c r="J131" s="149"/>
      <c r="K131" s="149"/>
      <c r="L131" s="149"/>
      <c r="M131" s="149"/>
      <c r="N131" s="149"/>
      <c r="O131" s="31"/>
      <c r="P131" s="32"/>
      <c r="Q131" s="32"/>
      <c r="R131" s="32"/>
      <c r="S131" s="32"/>
      <c r="T131" s="32"/>
    </row>
    <row r="132" spans="1:20">
      <c r="A132" s="44"/>
      <c r="B132" s="44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</row>
    <row r="133" spans="1:20" ht="15">
      <c r="A133" s="41"/>
      <c r="B133" s="41"/>
      <c r="C133" s="13"/>
      <c r="D133" s="130"/>
      <c r="E133" s="131" t="s">
        <v>48</v>
      </c>
      <c r="F133" s="499" t="s">
        <v>31</v>
      </c>
      <c r="G133" s="500"/>
      <c r="H133" s="500"/>
      <c r="I133" s="500"/>
      <c r="J133" s="500"/>
      <c r="K133" s="500"/>
      <c r="L133" s="500"/>
      <c r="M133" s="500"/>
      <c r="N133" s="501"/>
      <c r="O133" s="502" t="s">
        <v>32</v>
      </c>
      <c r="P133" s="503"/>
      <c r="Q133" s="502" t="s">
        <v>33</v>
      </c>
      <c r="R133" s="503"/>
      <c r="S133" s="502" t="s">
        <v>34</v>
      </c>
      <c r="T133" s="503"/>
    </row>
    <row r="134" spans="1:20" ht="15.75" thickBot="1">
      <c r="A134" s="40">
        <v>1</v>
      </c>
      <c r="B134" s="40">
        <v>4</v>
      </c>
      <c r="C134" s="14" t="s">
        <v>35</v>
      </c>
      <c r="D134" s="132" t="s">
        <v>331</v>
      </c>
      <c r="E134" s="132" t="s">
        <v>406</v>
      </c>
      <c r="F134" s="133">
        <v>1</v>
      </c>
      <c r="G134" s="134"/>
      <c r="H134" s="134"/>
      <c r="I134" s="134">
        <v>2</v>
      </c>
      <c r="J134" s="134"/>
      <c r="K134" s="134"/>
      <c r="L134" s="134">
        <v>3</v>
      </c>
      <c r="M134" s="135"/>
      <c r="N134" s="136"/>
      <c r="O134" s="504"/>
      <c r="P134" s="505"/>
      <c r="Q134" s="504"/>
      <c r="R134" s="505"/>
      <c r="S134" s="504"/>
      <c r="T134" s="505"/>
    </row>
    <row r="135" spans="1:20" ht="15.75" thickTop="1">
      <c r="A135" s="40"/>
      <c r="B135" s="40"/>
      <c r="C135" s="16" t="s">
        <v>43</v>
      </c>
      <c r="D135" s="137" t="s">
        <v>394</v>
      </c>
      <c r="E135" s="137" t="s">
        <v>401</v>
      </c>
      <c r="F135" s="138">
        <v>21</v>
      </c>
      <c r="G135" s="139" t="s">
        <v>37</v>
      </c>
      <c r="H135" s="140">
        <v>14</v>
      </c>
      <c r="I135" s="138">
        <v>21</v>
      </c>
      <c r="J135" s="139" t="s">
        <v>37</v>
      </c>
      <c r="K135" s="140">
        <v>14</v>
      </c>
      <c r="L135" s="138"/>
      <c r="M135" s="139" t="s">
        <v>37</v>
      </c>
      <c r="N135" s="140"/>
      <c r="O135" s="17">
        <f>F135+I135+L135</f>
        <v>42</v>
      </c>
      <c r="P135" s="18">
        <f>H135+K135+N135</f>
        <v>28</v>
      </c>
      <c r="Q135" s="19">
        <f>IF(F135&gt;H135,1,0)+IF(I135&gt;K135,1,0)+IF(L135&gt;N135,1,0)</f>
        <v>2</v>
      </c>
      <c r="R135" s="20">
        <f>IF(H135&gt;F135,1,0)+IF(K135&gt;I135,1,0)+IF(N135&gt;L135,1,0)</f>
        <v>0</v>
      </c>
      <c r="S135" s="19">
        <f>IF(Q135&gt;R135,1,0)</f>
        <v>1</v>
      </c>
      <c r="T135" s="20">
        <f>IF(R135&gt;Q135,1,0)</f>
        <v>0</v>
      </c>
    </row>
    <row r="136" spans="1:20" ht="15">
      <c r="A136" s="40"/>
      <c r="B136" s="40"/>
      <c r="C136" s="21" t="s">
        <v>44</v>
      </c>
      <c r="D136" s="141" t="s">
        <v>407</v>
      </c>
      <c r="E136" s="141" t="s">
        <v>138</v>
      </c>
      <c r="F136" s="138">
        <v>21</v>
      </c>
      <c r="G136" s="138" t="s">
        <v>37</v>
      </c>
      <c r="H136" s="140">
        <v>17</v>
      </c>
      <c r="I136" s="138">
        <v>21</v>
      </c>
      <c r="J136" s="138" t="s">
        <v>37</v>
      </c>
      <c r="K136" s="140">
        <v>13</v>
      </c>
      <c r="L136" s="138"/>
      <c r="M136" s="138" t="s">
        <v>37</v>
      </c>
      <c r="N136" s="140"/>
      <c r="O136" s="17">
        <f>F136+I136+L136</f>
        <v>42</v>
      </c>
      <c r="P136" s="18">
        <f>H136+K136+N136</f>
        <v>30</v>
      </c>
      <c r="Q136" s="19">
        <f>IF(F136&gt;H136,1,0)+IF(I136&gt;K136,1,0)+IF(L136&gt;N136,1,0)</f>
        <v>2</v>
      </c>
      <c r="R136" s="20">
        <f>IF(H136&gt;F136,1,0)+IF(K136&gt;I136,1,0)+IF(N136&gt;L136,1,0)</f>
        <v>0</v>
      </c>
      <c r="S136" s="19">
        <f>IF(Q136&gt;R136,1,0)</f>
        <v>1</v>
      </c>
      <c r="T136" s="20">
        <f>IF(R136&gt;Q136,1,0)</f>
        <v>0</v>
      </c>
    </row>
    <row r="137" spans="1:20" ht="15">
      <c r="A137" s="40"/>
      <c r="B137" s="40"/>
      <c r="C137" s="21" t="s">
        <v>45</v>
      </c>
      <c r="D137" s="141" t="s">
        <v>393</v>
      </c>
      <c r="E137" s="137" t="s">
        <v>208</v>
      </c>
      <c r="F137" s="138">
        <v>20</v>
      </c>
      <c r="G137" s="138" t="s">
        <v>37</v>
      </c>
      <c r="H137" s="140">
        <v>22</v>
      </c>
      <c r="I137" s="138">
        <v>21</v>
      </c>
      <c r="J137" s="138" t="s">
        <v>37</v>
      </c>
      <c r="K137" s="140">
        <v>14</v>
      </c>
      <c r="L137" s="138">
        <v>16</v>
      </c>
      <c r="M137" s="138" t="s">
        <v>37</v>
      </c>
      <c r="N137" s="140">
        <v>21</v>
      </c>
      <c r="O137" s="17">
        <f>F137+I137+L137</f>
        <v>57</v>
      </c>
      <c r="P137" s="18">
        <f>H137+K137+N137</f>
        <v>57</v>
      </c>
      <c r="Q137" s="19">
        <f>IF(F137&gt;H137,1,0)+IF(I137&gt;K137,1,0)+IF(L137&gt;N137,1,0)</f>
        <v>1</v>
      </c>
      <c r="R137" s="20">
        <f>IF(H137&gt;F137,1,0)+IF(K137&gt;I137,1,0)+IF(N137&gt;L137,1,0)</f>
        <v>2</v>
      </c>
      <c r="S137" s="19">
        <f>IF(Q137&gt;R137,1,0)</f>
        <v>0</v>
      </c>
      <c r="T137" s="20">
        <f>IF(R137&gt;Q137,1,0)</f>
        <v>1</v>
      </c>
    </row>
    <row r="138" spans="1:20" ht="15">
      <c r="A138" s="40"/>
      <c r="B138" s="40"/>
      <c r="C138" s="21" t="s">
        <v>46</v>
      </c>
      <c r="D138" s="141" t="s">
        <v>155</v>
      </c>
      <c r="E138" s="141" t="s">
        <v>140</v>
      </c>
      <c r="F138" s="138">
        <v>21</v>
      </c>
      <c r="G138" s="138" t="s">
        <v>37</v>
      </c>
      <c r="H138" s="140">
        <v>13</v>
      </c>
      <c r="I138" s="138">
        <v>21</v>
      </c>
      <c r="J138" s="138" t="s">
        <v>37</v>
      </c>
      <c r="K138" s="140">
        <v>13</v>
      </c>
      <c r="L138" s="138"/>
      <c r="M138" s="138" t="s">
        <v>37</v>
      </c>
      <c r="N138" s="140"/>
      <c r="O138" s="17">
        <f>F138+I138+L138</f>
        <v>42</v>
      </c>
      <c r="P138" s="18">
        <f>H138+K138+N138</f>
        <v>26</v>
      </c>
      <c r="Q138" s="19">
        <f>IF(F138&gt;H138,1,0)+IF(I138&gt;K138,1,0)+IF(L138&gt;N138,1,0)</f>
        <v>2</v>
      </c>
      <c r="R138" s="20">
        <f>IF(H138&gt;F138,1,0)+IF(K138&gt;I138,1,0)+IF(N138&gt;L138,1,0)</f>
        <v>0</v>
      </c>
      <c r="S138" s="19">
        <f>IF(Q138&gt;R138,1,0)</f>
        <v>1</v>
      </c>
      <c r="T138" s="20">
        <f>IF(R138&gt;Q138,1,0)</f>
        <v>0</v>
      </c>
    </row>
    <row r="139" spans="1:20" ht="15.75" thickBot="1">
      <c r="A139" s="40"/>
      <c r="B139" s="40"/>
      <c r="C139" s="35" t="s">
        <v>36</v>
      </c>
      <c r="D139" s="142" t="s">
        <v>408</v>
      </c>
      <c r="E139" s="142" t="s">
        <v>177</v>
      </c>
      <c r="F139" s="143">
        <v>21</v>
      </c>
      <c r="G139" s="143" t="s">
        <v>37</v>
      </c>
      <c r="H139" s="144">
        <v>15</v>
      </c>
      <c r="I139" s="143">
        <v>21</v>
      </c>
      <c r="J139" s="143" t="s">
        <v>37</v>
      </c>
      <c r="K139" s="144">
        <v>19</v>
      </c>
      <c r="L139" s="143"/>
      <c r="M139" s="143" t="s">
        <v>37</v>
      </c>
      <c r="N139" s="144"/>
      <c r="O139" s="22">
        <f>F139+I139+L139</f>
        <v>42</v>
      </c>
      <c r="P139" s="23">
        <f>H139+K139+N139</f>
        <v>34</v>
      </c>
      <c r="Q139" s="24">
        <f>IF(F139&gt;H139,1,0)+IF(I139&gt;K139,1,0)+IF(L139&gt;N139,1,0)</f>
        <v>2</v>
      </c>
      <c r="R139" s="25">
        <f>IF(H139&gt;F139,1,0)+IF(K139&gt;I139,1,0)+IF(N139&gt;L139,1,0)</f>
        <v>0</v>
      </c>
      <c r="S139" s="24">
        <f>IF(Q139&gt;R139,1,0)</f>
        <v>1</v>
      </c>
      <c r="T139" s="25">
        <f>IF(R139&gt;Q139,1,0)</f>
        <v>0</v>
      </c>
    </row>
    <row r="140" spans="1:20" ht="15.75" thickTop="1">
      <c r="A140" s="42"/>
      <c r="B140" s="42"/>
      <c r="C140" s="26" t="s">
        <v>38</v>
      </c>
      <c r="D140" s="145">
        <f>IF(S140+T140=0,0,IF(S140=T140,2,IF(S140&gt;T140,3,1)))</f>
        <v>3</v>
      </c>
      <c r="E140" s="145">
        <f>IF(S140+T140=0,0,IF(S140=T140,2,IF(T140&gt;S140,3,1)))</f>
        <v>1</v>
      </c>
      <c r="F140" s="146"/>
      <c r="G140" s="147"/>
      <c r="H140" s="147"/>
      <c r="I140" s="147"/>
      <c r="J140" s="147"/>
      <c r="K140" s="147"/>
      <c r="L140" s="147"/>
      <c r="M140" s="147"/>
      <c r="N140" s="148"/>
      <c r="O140" s="27">
        <f t="shared" ref="O140:T140" si="11">SUM(O135:O139)</f>
        <v>225</v>
      </c>
      <c r="P140" s="28">
        <f t="shared" si="11"/>
        <v>175</v>
      </c>
      <c r="Q140" s="28">
        <f t="shared" si="11"/>
        <v>9</v>
      </c>
      <c r="R140" s="28">
        <f t="shared" si="11"/>
        <v>2</v>
      </c>
      <c r="S140" s="28">
        <f t="shared" si="11"/>
        <v>4</v>
      </c>
      <c r="T140" s="28">
        <f t="shared" si="11"/>
        <v>1</v>
      </c>
    </row>
    <row r="141" spans="1:20" ht="15">
      <c r="A141" s="43"/>
      <c r="B141" s="43"/>
      <c r="C141" s="34" t="s">
        <v>47</v>
      </c>
      <c r="D141" s="436" t="str">
        <f>IF(D140+E140=0,0,IF(D140=E140,E133,IF(D140&gt;E140,D134,E134)))</f>
        <v xml:space="preserve">Sokol Č.Budějovice "A" </v>
      </c>
      <c r="E141" s="437"/>
      <c r="F141" s="149"/>
      <c r="G141" s="149"/>
      <c r="H141" s="149"/>
      <c r="I141" s="149"/>
      <c r="J141" s="149"/>
      <c r="K141" s="149"/>
      <c r="L141" s="149"/>
      <c r="M141" s="149"/>
      <c r="N141" s="149"/>
      <c r="O141" s="31"/>
      <c r="P141" s="32"/>
      <c r="Q141" s="32"/>
      <c r="R141" s="32"/>
      <c r="S141" s="32"/>
      <c r="T141" s="32"/>
    </row>
    <row r="142" spans="1:20">
      <c r="A142" s="44"/>
      <c r="B142" s="44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</row>
    <row r="143" spans="1:20" ht="15">
      <c r="A143" s="41"/>
      <c r="B143" s="41"/>
      <c r="C143" s="13"/>
      <c r="D143" s="130"/>
      <c r="E143" s="131" t="s">
        <v>48</v>
      </c>
      <c r="F143" s="499" t="s">
        <v>31</v>
      </c>
      <c r="G143" s="500"/>
      <c r="H143" s="500"/>
      <c r="I143" s="500"/>
      <c r="J143" s="500"/>
      <c r="K143" s="500"/>
      <c r="L143" s="500"/>
      <c r="M143" s="500"/>
      <c r="N143" s="501"/>
      <c r="O143" s="502" t="s">
        <v>32</v>
      </c>
      <c r="P143" s="503"/>
      <c r="Q143" s="502" t="s">
        <v>33</v>
      </c>
      <c r="R143" s="503"/>
      <c r="S143" s="502" t="s">
        <v>34</v>
      </c>
      <c r="T143" s="503"/>
    </row>
    <row r="144" spans="1:20" ht="15.75" thickBot="1">
      <c r="A144" s="40">
        <v>2</v>
      </c>
      <c r="B144" s="40">
        <v>1</v>
      </c>
      <c r="C144" s="14" t="s">
        <v>35</v>
      </c>
      <c r="D144" s="132" t="s">
        <v>16</v>
      </c>
      <c r="E144" s="132" t="s">
        <v>12</v>
      </c>
      <c r="F144" s="133">
        <v>1</v>
      </c>
      <c r="G144" s="134"/>
      <c r="H144" s="134"/>
      <c r="I144" s="134">
        <v>2</v>
      </c>
      <c r="J144" s="134"/>
      <c r="K144" s="134"/>
      <c r="L144" s="134">
        <v>3</v>
      </c>
      <c r="M144" s="135"/>
      <c r="N144" s="136"/>
      <c r="O144" s="504"/>
      <c r="P144" s="505"/>
      <c r="Q144" s="504"/>
      <c r="R144" s="505"/>
      <c r="S144" s="504"/>
      <c r="T144" s="505"/>
    </row>
    <row r="145" spans="1:20" ht="15.75" thickTop="1">
      <c r="A145" s="40"/>
      <c r="B145" s="40"/>
      <c r="C145" s="16" t="s">
        <v>43</v>
      </c>
      <c r="D145" s="137" t="s">
        <v>127</v>
      </c>
      <c r="E145" s="137" t="s">
        <v>142</v>
      </c>
      <c r="F145" s="138">
        <v>21</v>
      </c>
      <c r="G145" s="139" t="s">
        <v>37</v>
      </c>
      <c r="H145" s="140">
        <v>11</v>
      </c>
      <c r="I145" s="138">
        <v>21</v>
      </c>
      <c r="J145" s="139" t="s">
        <v>37</v>
      </c>
      <c r="K145" s="140">
        <v>10</v>
      </c>
      <c r="L145" s="138"/>
      <c r="M145" s="139" t="s">
        <v>37</v>
      </c>
      <c r="N145" s="140"/>
      <c r="O145" s="17">
        <f>F145+I145+L145</f>
        <v>42</v>
      </c>
      <c r="P145" s="18">
        <f>H145+K145+N145</f>
        <v>21</v>
      </c>
      <c r="Q145" s="19">
        <f>IF(F145&gt;H145,1,0)+IF(I145&gt;K145,1,0)+IF(L145&gt;N145,1,0)</f>
        <v>2</v>
      </c>
      <c r="R145" s="20">
        <f>IF(H145&gt;F145,1,0)+IF(K145&gt;I145,1,0)+IF(N145&gt;L145,1,0)</f>
        <v>0</v>
      </c>
      <c r="S145" s="19">
        <f>IF(Q145&gt;R145,1,0)</f>
        <v>1</v>
      </c>
      <c r="T145" s="20">
        <f>IF(R145&gt;Q145,1,0)</f>
        <v>0</v>
      </c>
    </row>
    <row r="146" spans="1:20" ht="15">
      <c r="A146" s="40"/>
      <c r="B146" s="40"/>
      <c r="C146" s="21" t="s">
        <v>44</v>
      </c>
      <c r="D146" s="141" t="s">
        <v>128</v>
      </c>
      <c r="E146" s="141" t="s">
        <v>204</v>
      </c>
      <c r="F146" s="138">
        <v>11</v>
      </c>
      <c r="G146" s="138" t="s">
        <v>37</v>
      </c>
      <c r="H146" s="140">
        <v>21</v>
      </c>
      <c r="I146" s="138">
        <v>16</v>
      </c>
      <c r="J146" s="138" t="s">
        <v>37</v>
      </c>
      <c r="K146" s="140">
        <v>21</v>
      </c>
      <c r="L146" s="138"/>
      <c r="M146" s="138" t="s">
        <v>37</v>
      </c>
      <c r="N146" s="140"/>
      <c r="O146" s="17">
        <f>F146+I146+L146</f>
        <v>27</v>
      </c>
      <c r="P146" s="18">
        <f>H146+K146+N146</f>
        <v>42</v>
      </c>
      <c r="Q146" s="19">
        <f>IF(F146&gt;H146,1,0)+IF(I146&gt;K146,1,0)+IF(L146&gt;N146,1,0)</f>
        <v>0</v>
      </c>
      <c r="R146" s="20">
        <f>IF(H146&gt;F146,1,0)+IF(K146&gt;I146,1,0)+IF(N146&gt;L146,1,0)</f>
        <v>2</v>
      </c>
      <c r="S146" s="19">
        <f>IF(Q146&gt;R146,1,0)</f>
        <v>0</v>
      </c>
      <c r="T146" s="20">
        <f>IF(R146&gt;Q146,1,0)</f>
        <v>1</v>
      </c>
    </row>
    <row r="147" spans="1:20" ht="15">
      <c r="A147" s="40"/>
      <c r="B147" s="40"/>
      <c r="C147" s="21" t="s">
        <v>45</v>
      </c>
      <c r="D147" s="141"/>
      <c r="E147" s="137" t="s">
        <v>409</v>
      </c>
      <c r="F147" s="138">
        <v>0</v>
      </c>
      <c r="G147" s="138" t="s">
        <v>37</v>
      </c>
      <c r="H147" s="140">
        <v>21</v>
      </c>
      <c r="I147" s="138">
        <v>0</v>
      </c>
      <c r="J147" s="138" t="s">
        <v>37</v>
      </c>
      <c r="K147" s="140">
        <v>21</v>
      </c>
      <c r="L147" s="138"/>
      <c r="M147" s="138" t="s">
        <v>37</v>
      </c>
      <c r="N147" s="140"/>
      <c r="O147" s="17">
        <f>F147+I147+L147</f>
        <v>0</v>
      </c>
      <c r="P147" s="18">
        <f>H147+K147+N147</f>
        <v>42</v>
      </c>
      <c r="Q147" s="19">
        <f>IF(F147&gt;H147,1,0)+IF(I147&gt;K147,1,0)+IF(L147&gt;N147,1,0)</f>
        <v>0</v>
      </c>
      <c r="R147" s="20">
        <f>IF(H147&gt;F147,1,0)+IF(K147&gt;I147,1,0)+IF(N147&gt;L147,1,0)</f>
        <v>2</v>
      </c>
      <c r="S147" s="19">
        <f>IF(Q147&gt;R147,1,0)</f>
        <v>0</v>
      </c>
      <c r="T147" s="20">
        <f>IF(R147&gt;Q147,1,0)</f>
        <v>1</v>
      </c>
    </row>
    <row r="148" spans="1:20" ht="15">
      <c r="A148" s="40"/>
      <c r="B148" s="40"/>
      <c r="C148" s="21" t="s">
        <v>46</v>
      </c>
      <c r="D148" s="141" t="s">
        <v>130</v>
      </c>
      <c r="E148" s="141" t="s">
        <v>143</v>
      </c>
      <c r="F148" s="138">
        <v>16</v>
      </c>
      <c r="G148" s="138" t="s">
        <v>37</v>
      </c>
      <c r="H148" s="140">
        <v>21</v>
      </c>
      <c r="I148" s="138">
        <v>14</v>
      </c>
      <c r="J148" s="138" t="s">
        <v>37</v>
      </c>
      <c r="K148" s="140">
        <v>21</v>
      </c>
      <c r="L148" s="138"/>
      <c r="M148" s="138" t="s">
        <v>37</v>
      </c>
      <c r="N148" s="140"/>
      <c r="O148" s="17">
        <f>F148+I148+L148</f>
        <v>30</v>
      </c>
      <c r="P148" s="18">
        <f>H148+K148+N148</f>
        <v>42</v>
      </c>
      <c r="Q148" s="19">
        <f>IF(F148&gt;H148,1,0)+IF(I148&gt;K148,1,0)+IF(L148&gt;N148,1,0)</f>
        <v>0</v>
      </c>
      <c r="R148" s="20">
        <f>IF(H148&gt;F148,1,0)+IF(K148&gt;I148,1,0)+IF(N148&gt;L148,1,0)</f>
        <v>2</v>
      </c>
      <c r="S148" s="19">
        <f>IF(Q148&gt;R148,1,0)</f>
        <v>0</v>
      </c>
      <c r="T148" s="20">
        <f>IF(R148&gt;Q148,1,0)</f>
        <v>1</v>
      </c>
    </row>
    <row r="149" spans="1:20" ht="15.75" thickBot="1">
      <c r="A149" s="40"/>
      <c r="B149" s="40"/>
      <c r="C149" s="35" t="s">
        <v>36</v>
      </c>
      <c r="D149" s="142" t="s">
        <v>131</v>
      </c>
      <c r="E149" s="142" t="s">
        <v>214</v>
      </c>
      <c r="F149" s="143">
        <v>21</v>
      </c>
      <c r="G149" s="143" t="s">
        <v>37</v>
      </c>
      <c r="H149" s="144">
        <v>16</v>
      </c>
      <c r="I149" s="143">
        <v>20</v>
      </c>
      <c r="J149" s="143" t="s">
        <v>37</v>
      </c>
      <c r="K149" s="144">
        <v>22</v>
      </c>
      <c r="L149" s="143">
        <v>19</v>
      </c>
      <c r="M149" s="143" t="s">
        <v>37</v>
      </c>
      <c r="N149" s="144">
        <v>21</v>
      </c>
      <c r="O149" s="22">
        <f>F149+I149+L149</f>
        <v>60</v>
      </c>
      <c r="P149" s="23">
        <f>H149+K149+N149</f>
        <v>59</v>
      </c>
      <c r="Q149" s="24">
        <f>IF(F149&gt;H149,1,0)+IF(I149&gt;K149,1,0)+IF(L149&gt;N149,1,0)</f>
        <v>1</v>
      </c>
      <c r="R149" s="25">
        <f>IF(H149&gt;F149,1,0)+IF(K149&gt;I149,1,0)+IF(N149&gt;L149,1,0)</f>
        <v>2</v>
      </c>
      <c r="S149" s="24">
        <f>IF(Q149&gt;R149,1,0)</f>
        <v>0</v>
      </c>
      <c r="T149" s="25">
        <f>IF(R149&gt;Q149,1,0)</f>
        <v>1</v>
      </c>
    </row>
    <row r="150" spans="1:20" ht="15" hidden="1" customHeight="1">
      <c r="A150" s="42"/>
      <c r="B150" s="42"/>
      <c r="C150" s="26" t="s">
        <v>38</v>
      </c>
      <c r="D150" s="145">
        <f>IF(S150+T150=0,0,IF(S150=T150,2,IF(S150&gt;T150,3,1)))</f>
        <v>1</v>
      </c>
      <c r="E150" s="145">
        <f>IF(S150+T150=0,0,IF(S150=T150,2,IF(T150&gt;S150,3,1)))</f>
        <v>3</v>
      </c>
      <c r="F150" s="146"/>
      <c r="G150" s="147"/>
      <c r="H150" s="147"/>
      <c r="I150" s="147"/>
      <c r="J150" s="147"/>
      <c r="K150" s="147"/>
      <c r="L150" s="147"/>
      <c r="M150" s="147"/>
      <c r="N150" s="148"/>
      <c r="O150" s="27">
        <f t="shared" ref="O150:T150" si="12">SUM(O145:O149)</f>
        <v>159</v>
      </c>
      <c r="P150" s="28">
        <f t="shared" si="12"/>
        <v>206</v>
      </c>
      <c r="Q150" s="28">
        <f t="shared" si="12"/>
        <v>3</v>
      </c>
      <c r="R150" s="28">
        <f t="shared" si="12"/>
        <v>8</v>
      </c>
      <c r="S150" s="28">
        <f t="shared" si="12"/>
        <v>1</v>
      </c>
      <c r="T150" s="28">
        <f t="shared" si="12"/>
        <v>4</v>
      </c>
    </row>
    <row r="151" spans="1:20" ht="15.75" hidden="1" customHeight="1" thickBot="1">
      <c r="A151" s="43"/>
      <c r="B151" s="43"/>
      <c r="C151" s="34" t="s">
        <v>47</v>
      </c>
      <c r="D151" s="436" t="str">
        <f>IF(D150+E150=0,0,IF(D150=E150,E143,IF(D150&gt;E150,D144,E144)))</f>
        <v>SKB Český Krumlov "C"</v>
      </c>
      <c r="E151" s="437"/>
      <c r="F151" s="149"/>
      <c r="G151" s="149"/>
      <c r="H151" s="149"/>
      <c r="I151" s="149"/>
      <c r="J151" s="149"/>
      <c r="K151" s="149"/>
      <c r="L151" s="149"/>
      <c r="M151" s="149"/>
      <c r="N151" s="149"/>
      <c r="O151" s="31"/>
      <c r="P151" s="32"/>
      <c r="Q151" s="32"/>
      <c r="R151" s="32"/>
      <c r="S151" s="32"/>
      <c r="T151" s="32"/>
    </row>
    <row r="152" spans="1:20" ht="15.75" hidden="1" customHeight="1" thickTop="1">
      <c r="A152" s="44"/>
      <c r="B152" s="44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</row>
    <row r="153" spans="1:20" ht="15" hidden="1" customHeight="1">
      <c r="A153" s="41"/>
      <c r="B153" s="41"/>
      <c r="C153" s="13"/>
      <c r="D153" s="130"/>
      <c r="E153" s="131" t="s">
        <v>48</v>
      </c>
      <c r="F153" s="433" t="s">
        <v>31</v>
      </c>
      <c r="G153" s="434"/>
      <c r="H153" s="434"/>
      <c r="I153" s="434"/>
      <c r="J153" s="434"/>
      <c r="K153" s="434"/>
      <c r="L153" s="434"/>
      <c r="M153" s="434"/>
      <c r="N153" s="435"/>
      <c r="O153" s="429" t="s">
        <v>32</v>
      </c>
      <c r="P153" s="430"/>
      <c r="Q153" s="429" t="s">
        <v>33</v>
      </c>
      <c r="R153" s="430"/>
      <c r="S153" s="429" t="s">
        <v>34</v>
      </c>
      <c r="T153" s="430"/>
    </row>
    <row r="154" spans="1:20" ht="15" hidden="1" customHeight="1">
      <c r="A154" s="40">
        <v>3</v>
      </c>
      <c r="B154" s="40">
        <v>4</v>
      </c>
      <c r="C154" s="14" t="s">
        <v>35</v>
      </c>
      <c r="D154" s="132" t="str">
        <f>VLOOKUP(A154,Systém!$P$5:$Q$14,2,FALSE)</f>
        <v>Sokol České Budějovice "A"</v>
      </c>
      <c r="E154" s="132" t="str">
        <f>VLOOKUP(B154,Systém!$P$5:$Q$14,2,FALSE)</f>
        <v>SK Badminton Tábor - družstvo odstoupilo</v>
      </c>
      <c r="F154" s="365">
        <v>1</v>
      </c>
      <c r="G154" s="362"/>
      <c r="H154" s="362"/>
      <c r="I154" s="362">
        <v>2</v>
      </c>
      <c r="J154" s="362"/>
      <c r="K154" s="362"/>
      <c r="L154" s="362">
        <v>3</v>
      </c>
      <c r="M154" s="363"/>
      <c r="N154" s="364"/>
      <c r="O154" s="431"/>
      <c r="P154" s="432"/>
      <c r="Q154" s="431"/>
      <c r="R154" s="432"/>
      <c r="S154" s="431"/>
      <c r="T154" s="432"/>
    </row>
    <row r="155" spans="1:20" ht="15" hidden="1" customHeight="1">
      <c r="A155" s="40"/>
      <c r="B155" s="40"/>
      <c r="C155" s="16" t="s">
        <v>43</v>
      </c>
      <c r="D155" s="137"/>
      <c r="E155" s="137"/>
      <c r="F155" s="138"/>
      <c r="G155" s="139" t="s">
        <v>37</v>
      </c>
      <c r="H155" s="140"/>
      <c r="I155" s="138"/>
      <c r="J155" s="139" t="s">
        <v>37</v>
      </c>
      <c r="K155" s="140"/>
      <c r="L155" s="138"/>
      <c r="M155" s="139" t="s">
        <v>37</v>
      </c>
      <c r="N155" s="140"/>
      <c r="O155" s="17">
        <f>F155+I155+L155</f>
        <v>0</v>
      </c>
      <c r="P155" s="18">
        <f>H155+K155+N155</f>
        <v>0</v>
      </c>
      <c r="Q155" s="19">
        <f>IF(F155&gt;H155,1,0)+IF(I155&gt;K155,1,0)+IF(L155&gt;N155,1,0)</f>
        <v>0</v>
      </c>
      <c r="R155" s="20">
        <f>IF(H155&gt;F155,1,0)+IF(K155&gt;I155,1,0)+IF(N155&gt;L155,1,0)</f>
        <v>0</v>
      </c>
      <c r="S155" s="19">
        <f>IF(Q155&gt;R155,1,0)</f>
        <v>0</v>
      </c>
      <c r="T155" s="20">
        <f>IF(R155&gt;Q155,1,0)</f>
        <v>0</v>
      </c>
    </row>
    <row r="156" spans="1:20" ht="15.75" hidden="1" customHeight="1" thickBot="1">
      <c r="A156" s="40"/>
      <c r="B156" s="40"/>
      <c r="C156" s="21" t="s">
        <v>44</v>
      </c>
      <c r="D156" s="141"/>
      <c r="E156" s="141"/>
      <c r="F156" s="138"/>
      <c r="G156" s="138" t="s">
        <v>37</v>
      </c>
      <c r="H156" s="140"/>
      <c r="I156" s="138"/>
      <c r="J156" s="138" t="s">
        <v>37</v>
      </c>
      <c r="K156" s="140"/>
      <c r="L156" s="138"/>
      <c r="M156" s="138" t="s">
        <v>37</v>
      </c>
      <c r="N156" s="140"/>
      <c r="O156" s="17">
        <f>F156+I156+L156</f>
        <v>0</v>
      </c>
      <c r="P156" s="18">
        <f>H156+K156+N156</f>
        <v>0</v>
      </c>
      <c r="Q156" s="19">
        <f>IF(F156&gt;H156,1,0)+IF(I156&gt;K156,1,0)+IF(L156&gt;N156,1,0)</f>
        <v>0</v>
      </c>
      <c r="R156" s="20">
        <f>IF(H156&gt;F156,1,0)+IF(K156&gt;I156,1,0)+IF(N156&gt;L156,1,0)</f>
        <v>0</v>
      </c>
      <c r="S156" s="19">
        <f>IF(Q156&gt;R156,1,0)</f>
        <v>0</v>
      </c>
      <c r="T156" s="20">
        <f>IF(R156&gt;Q156,1,0)</f>
        <v>0</v>
      </c>
    </row>
    <row r="157" spans="1:20" ht="15" hidden="1" customHeight="1">
      <c r="A157" s="40"/>
      <c r="B157" s="40"/>
      <c r="C157" s="21" t="s">
        <v>45</v>
      </c>
      <c r="D157" s="141"/>
      <c r="E157" s="137"/>
      <c r="F157" s="138"/>
      <c r="G157" s="138" t="s">
        <v>37</v>
      </c>
      <c r="H157" s="140"/>
      <c r="I157" s="138"/>
      <c r="J157" s="138" t="s">
        <v>37</v>
      </c>
      <c r="K157" s="140"/>
      <c r="L157" s="138"/>
      <c r="M157" s="138" t="s">
        <v>37</v>
      </c>
      <c r="N157" s="140"/>
      <c r="O157" s="17">
        <f>F157+I157+L157</f>
        <v>0</v>
      </c>
      <c r="P157" s="18">
        <f>H157+K157+N157</f>
        <v>0</v>
      </c>
      <c r="Q157" s="19">
        <f>IF(F157&gt;H157,1,0)+IF(I157&gt;K157,1,0)+IF(L157&gt;N157,1,0)</f>
        <v>0</v>
      </c>
      <c r="R157" s="20">
        <f>IF(H157&gt;F157,1,0)+IF(K157&gt;I157,1,0)+IF(N157&gt;L157,1,0)</f>
        <v>0</v>
      </c>
      <c r="S157" s="19">
        <f>IF(Q157&gt;R157,1,0)</f>
        <v>0</v>
      </c>
      <c r="T157" s="20">
        <f>IF(R157&gt;Q157,1,0)</f>
        <v>0</v>
      </c>
    </row>
    <row r="158" spans="1:20" ht="15" hidden="1" customHeight="1">
      <c r="A158" s="40"/>
      <c r="B158" s="40"/>
      <c r="C158" s="21" t="s">
        <v>46</v>
      </c>
      <c r="D158" s="141"/>
      <c r="E158" s="141"/>
      <c r="F158" s="138"/>
      <c r="G158" s="138" t="s">
        <v>37</v>
      </c>
      <c r="H158" s="140"/>
      <c r="I158" s="138"/>
      <c r="J158" s="138" t="s">
        <v>37</v>
      </c>
      <c r="K158" s="140"/>
      <c r="L158" s="138"/>
      <c r="M158" s="138" t="s">
        <v>37</v>
      </c>
      <c r="N158" s="140"/>
      <c r="O158" s="17">
        <f>F158+I158+L158</f>
        <v>0</v>
      </c>
      <c r="P158" s="18">
        <f>H158+K158+N158</f>
        <v>0</v>
      </c>
      <c r="Q158" s="19">
        <f>IF(F158&gt;H158,1,0)+IF(I158&gt;K158,1,0)+IF(L158&gt;N158,1,0)</f>
        <v>0</v>
      </c>
      <c r="R158" s="20">
        <f>IF(H158&gt;F158,1,0)+IF(K158&gt;I158,1,0)+IF(N158&gt;L158,1,0)</f>
        <v>0</v>
      </c>
      <c r="S158" s="19">
        <f>IF(Q158&gt;R158,1,0)</f>
        <v>0</v>
      </c>
      <c r="T158" s="20">
        <f>IF(R158&gt;Q158,1,0)</f>
        <v>0</v>
      </c>
    </row>
    <row r="159" spans="1:20" ht="12.75" hidden="1" customHeight="1">
      <c r="A159" s="40"/>
      <c r="B159" s="40"/>
      <c r="C159" s="35" t="s">
        <v>36</v>
      </c>
      <c r="D159" s="142"/>
      <c r="E159" s="142"/>
      <c r="F159" s="143"/>
      <c r="G159" s="143" t="s">
        <v>37</v>
      </c>
      <c r="H159" s="144"/>
      <c r="I159" s="143"/>
      <c r="J159" s="143" t="s">
        <v>37</v>
      </c>
      <c r="K159" s="144"/>
      <c r="L159" s="143"/>
      <c r="M159" s="143" t="s">
        <v>37</v>
      </c>
      <c r="N159" s="144"/>
      <c r="O159" s="22">
        <f>F159+I159+L159</f>
        <v>0</v>
      </c>
      <c r="P159" s="23">
        <f>H159+K159+N159</f>
        <v>0</v>
      </c>
      <c r="Q159" s="24">
        <f>IF(F159&gt;H159,1,0)+IF(I159&gt;K159,1,0)+IF(L159&gt;N159,1,0)</f>
        <v>0</v>
      </c>
      <c r="R159" s="25">
        <f>IF(H159&gt;F159,1,0)+IF(K159&gt;I159,1,0)+IF(N159&gt;L159,1,0)</f>
        <v>0</v>
      </c>
      <c r="S159" s="24">
        <f>IF(Q159&gt;R159,1,0)</f>
        <v>0</v>
      </c>
      <c r="T159" s="25">
        <f>IF(R159&gt;Q159,1,0)</f>
        <v>0</v>
      </c>
    </row>
    <row r="160" spans="1:20" ht="15.75" thickTop="1">
      <c r="A160" s="42"/>
      <c r="B160" s="42"/>
      <c r="C160" s="26" t="s">
        <v>38</v>
      </c>
      <c r="D160" s="145">
        <f>IF(S160+T160=0,0,IF(S160=T160,2,IF(S160&gt;T160,3,1)))</f>
        <v>1</v>
      </c>
      <c r="E160" s="145">
        <f>IF(S160+T160=0,0,IF(S160=T160,2,IF(T160&gt;S160,3,1)))</f>
        <v>3</v>
      </c>
      <c r="F160" s="146"/>
      <c r="G160" s="147"/>
      <c r="H160" s="147"/>
      <c r="I160" s="147"/>
      <c r="J160" s="147"/>
      <c r="K160" s="147"/>
      <c r="L160" s="147"/>
      <c r="M160" s="147"/>
      <c r="N160" s="148"/>
      <c r="O160" s="27">
        <v>159</v>
      </c>
      <c r="P160" s="28">
        <v>206</v>
      </c>
      <c r="Q160" s="28">
        <v>3</v>
      </c>
      <c r="R160" s="28">
        <v>8</v>
      </c>
      <c r="S160" s="28">
        <v>1</v>
      </c>
      <c r="T160" s="28">
        <v>4</v>
      </c>
    </row>
    <row r="161" spans="1:20" ht="15">
      <c r="A161" s="43"/>
      <c r="B161" s="43"/>
      <c r="C161" s="34" t="s">
        <v>47</v>
      </c>
      <c r="D161" s="436" t="s">
        <v>488</v>
      </c>
      <c r="E161" s="437"/>
      <c r="F161" s="149"/>
      <c r="G161" s="149"/>
      <c r="H161" s="149"/>
      <c r="I161" s="149"/>
      <c r="J161" s="149"/>
      <c r="K161" s="149"/>
      <c r="L161" s="149"/>
      <c r="M161" s="149"/>
      <c r="N161" s="149"/>
      <c r="O161" s="31"/>
      <c r="P161" s="32"/>
      <c r="Q161" s="32"/>
      <c r="R161" s="32"/>
      <c r="S161" s="32"/>
      <c r="T161" s="32"/>
    </row>
    <row r="162" spans="1:20">
      <c r="A162" s="44"/>
      <c r="B162" s="44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</row>
    <row r="163" spans="1:20">
      <c r="A163" s="150"/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</row>
    <row r="164" spans="1:20" ht="15">
      <c r="A164" s="40"/>
      <c r="B164" s="40"/>
      <c r="C164" s="36"/>
      <c r="D164" s="151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</row>
    <row r="165" spans="1:20" ht="15">
      <c r="A165" s="41"/>
      <c r="B165" s="41"/>
      <c r="C165" s="13"/>
      <c r="D165" s="130"/>
      <c r="E165" s="131" t="s">
        <v>48</v>
      </c>
      <c r="F165" s="499" t="s">
        <v>31</v>
      </c>
      <c r="G165" s="500"/>
      <c r="H165" s="500"/>
      <c r="I165" s="500"/>
      <c r="J165" s="500"/>
      <c r="K165" s="500"/>
      <c r="L165" s="500"/>
      <c r="M165" s="500"/>
      <c r="N165" s="501"/>
      <c r="O165" s="502" t="s">
        <v>32</v>
      </c>
      <c r="P165" s="503"/>
      <c r="Q165" s="502" t="s">
        <v>33</v>
      </c>
      <c r="R165" s="503"/>
      <c r="S165" s="502" t="s">
        <v>34</v>
      </c>
      <c r="T165" s="503"/>
    </row>
    <row r="166" spans="1:20" ht="15.75" thickBot="1">
      <c r="A166" s="40">
        <v>7</v>
      </c>
      <c r="B166" s="40">
        <v>9</v>
      </c>
      <c r="C166" s="14" t="s">
        <v>35</v>
      </c>
      <c r="D166" s="132" t="s">
        <v>329</v>
      </c>
      <c r="E166" s="132" t="str">
        <f>VLOOKUP(B166,Systém!$P$5:$Q$14,2,FALSE)</f>
        <v>SKB Český Krumlov "D"</v>
      </c>
      <c r="F166" s="133">
        <v>1</v>
      </c>
      <c r="G166" s="134"/>
      <c r="H166" s="134"/>
      <c r="I166" s="134">
        <v>2</v>
      </c>
      <c r="J166" s="134"/>
      <c r="K166" s="134"/>
      <c r="L166" s="134">
        <v>3</v>
      </c>
      <c r="M166" s="135"/>
      <c r="N166" s="136"/>
      <c r="O166" s="504"/>
      <c r="P166" s="505"/>
      <c r="Q166" s="504"/>
      <c r="R166" s="505"/>
      <c r="S166" s="504"/>
      <c r="T166" s="505"/>
    </row>
    <row r="167" spans="1:20" ht="15.75" thickTop="1">
      <c r="A167" s="40"/>
      <c r="B167" s="40"/>
      <c r="C167" s="16" t="s">
        <v>43</v>
      </c>
      <c r="D167" s="137" t="s">
        <v>218</v>
      </c>
      <c r="E167" s="137" t="s">
        <v>147</v>
      </c>
      <c r="F167" s="138">
        <v>21</v>
      </c>
      <c r="G167" s="139" t="s">
        <v>37</v>
      </c>
      <c r="H167" s="140">
        <v>18</v>
      </c>
      <c r="I167" s="138">
        <v>21</v>
      </c>
      <c r="J167" s="139" t="s">
        <v>37</v>
      </c>
      <c r="K167" s="140">
        <v>10</v>
      </c>
      <c r="L167" s="138"/>
      <c r="M167" s="139" t="s">
        <v>37</v>
      </c>
      <c r="N167" s="140"/>
      <c r="O167" s="17">
        <f>F167+I167+L167</f>
        <v>42</v>
      </c>
      <c r="P167" s="18">
        <f>H167+K167+N167</f>
        <v>28</v>
      </c>
      <c r="Q167" s="19">
        <f>IF(F167&gt;H167,1,0)+IF(I167&gt;K167,1,0)+IF(L167&gt;N167,1,0)</f>
        <v>2</v>
      </c>
      <c r="R167" s="20">
        <f>IF(H167&gt;F167,1,0)+IF(K167&gt;I167,1,0)+IF(N167&gt;L167,1,0)</f>
        <v>0</v>
      </c>
      <c r="S167" s="19">
        <f>IF(Q167&gt;R167,1,0)</f>
        <v>1</v>
      </c>
      <c r="T167" s="20">
        <f>IF(R167&gt;Q167,1,0)</f>
        <v>0</v>
      </c>
    </row>
    <row r="168" spans="1:20" ht="15">
      <c r="A168" s="40"/>
      <c r="B168" s="40"/>
      <c r="C168" s="21" t="s">
        <v>44</v>
      </c>
      <c r="D168" s="141" t="s">
        <v>123</v>
      </c>
      <c r="E168" s="141" t="s">
        <v>148</v>
      </c>
      <c r="F168" s="138">
        <v>21</v>
      </c>
      <c r="G168" s="138" t="s">
        <v>37</v>
      </c>
      <c r="H168" s="140">
        <v>11</v>
      </c>
      <c r="I168" s="138">
        <v>21</v>
      </c>
      <c r="J168" s="138" t="s">
        <v>37</v>
      </c>
      <c r="K168" s="140">
        <v>18</v>
      </c>
      <c r="L168" s="138"/>
      <c r="M168" s="138" t="s">
        <v>37</v>
      </c>
      <c r="N168" s="140"/>
      <c r="O168" s="17">
        <f>F168+I168+L168</f>
        <v>42</v>
      </c>
      <c r="P168" s="18">
        <f>H168+K168+N168</f>
        <v>29</v>
      </c>
      <c r="Q168" s="19">
        <f>IF(F168&gt;H168,1,0)+IF(I168&gt;K168,1,0)+IF(L168&gt;N168,1,0)</f>
        <v>2</v>
      </c>
      <c r="R168" s="20">
        <f>IF(H168&gt;F168,1,0)+IF(K168&gt;I168,1,0)+IF(N168&gt;L168,1,0)</f>
        <v>0</v>
      </c>
      <c r="S168" s="19">
        <f>IF(Q168&gt;R168,1,0)</f>
        <v>1</v>
      </c>
      <c r="T168" s="20">
        <f>IF(R168&gt;Q168,1,0)</f>
        <v>0</v>
      </c>
    </row>
    <row r="169" spans="1:20" ht="15">
      <c r="A169" s="40"/>
      <c r="B169" s="40"/>
      <c r="C169" s="21" t="s">
        <v>45</v>
      </c>
      <c r="D169" s="141" t="s">
        <v>124</v>
      </c>
      <c r="E169" s="137"/>
      <c r="F169" s="138">
        <v>21</v>
      </c>
      <c r="G169" s="138" t="s">
        <v>37</v>
      </c>
      <c r="H169" s="140">
        <v>0</v>
      </c>
      <c r="I169" s="138">
        <v>21</v>
      </c>
      <c r="J169" s="138" t="s">
        <v>37</v>
      </c>
      <c r="K169" s="140">
        <v>0</v>
      </c>
      <c r="L169" s="138"/>
      <c r="M169" s="138" t="s">
        <v>37</v>
      </c>
      <c r="N169" s="140"/>
      <c r="O169" s="17">
        <f>F169+I169+L169</f>
        <v>42</v>
      </c>
      <c r="P169" s="18">
        <f>H169+K169+N169</f>
        <v>0</v>
      </c>
      <c r="Q169" s="19">
        <f>IF(F169&gt;H169,1,0)+IF(I169&gt;K169,1,0)+IF(L169&gt;N169,1,0)</f>
        <v>2</v>
      </c>
      <c r="R169" s="20">
        <f>IF(H169&gt;F169,1,0)+IF(K169&gt;I169,1,0)+IF(N169&gt;L169,1,0)</f>
        <v>0</v>
      </c>
      <c r="S169" s="19">
        <f>IF(Q169&gt;R169,1,0)</f>
        <v>1</v>
      </c>
      <c r="T169" s="20">
        <f>IF(R169&gt;Q169,1,0)</f>
        <v>0</v>
      </c>
    </row>
    <row r="170" spans="1:20" ht="15">
      <c r="A170" s="40"/>
      <c r="B170" s="40"/>
      <c r="C170" s="21" t="s">
        <v>46</v>
      </c>
      <c r="D170" s="141" t="s">
        <v>125</v>
      </c>
      <c r="E170" s="141" t="s">
        <v>150</v>
      </c>
      <c r="F170" s="138">
        <v>19</v>
      </c>
      <c r="G170" s="138" t="s">
        <v>37</v>
      </c>
      <c r="H170" s="140">
        <v>21</v>
      </c>
      <c r="I170" s="138">
        <v>21</v>
      </c>
      <c r="J170" s="138" t="s">
        <v>37</v>
      </c>
      <c r="K170" s="140">
        <v>14</v>
      </c>
      <c r="L170" s="138">
        <v>21</v>
      </c>
      <c r="M170" s="138" t="s">
        <v>37</v>
      </c>
      <c r="N170" s="140">
        <v>14</v>
      </c>
      <c r="O170" s="17">
        <f>F170+I170+L170</f>
        <v>61</v>
      </c>
      <c r="P170" s="18">
        <f>H170+K170+N170</f>
        <v>49</v>
      </c>
      <c r="Q170" s="19">
        <f>IF(F170&gt;H170,1,0)+IF(I170&gt;K170,1,0)+IF(L170&gt;N170,1,0)</f>
        <v>2</v>
      </c>
      <c r="R170" s="20">
        <f>IF(H170&gt;F170,1,0)+IF(K170&gt;I170,1,0)+IF(N170&gt;L170,1,0)</f>
        <v>1</v>
      </c>
      <c r="S170" s="19">
        <f>IF(Q170&gt;R170,1,0)</f>
        <v>1</v>
      </c>
      <c r="T170" s="20">
        <f>IF(R170&gt;Q170,1,0)</f>
        <v>0</v>
      </c>
    </row>
    <row r="171" spans="1:20" ht="15.75" thickBot="1">
      <c r="A171" s="40"/>
      <c r="B171" s="40"/>
      <c r="C171" s="35" t="s">
        <v>36</v>
      </c>
      <c r="D171" s="142" t="s">
        <v>411</v>
      </c>
      <c r="E171" s="142" t="s">
        <v>412</v>
      </c>
      <c r="F171" s="143">
        <v>22</v>
      </c>
      <c r="G171" s="143" t="s">
        <v>37</v>
      </c>
      <c r="H171" s="144">
        <v>20</v>
      </c>
      <c r="I171" s="143">
        <v>21</v>
      </c>
      <c r="J171" s="143" t="s">
        <v>37</v>
      </c>
      <c r="K171" s="144">
        <v>11</v>
      </c>
      <c r="L171" s="143"/>
      <c r="M171" s="143" t="s">
        <v>37</v>
      </c>
      <c r="N171" s="144"/>
      <c r="O171" s="22">
        <f>F171+I171+L171</f>
        <v>43</v>
      </c>
      <c r="P171" s="23">
        <f>H171+K171+N171</f>
        <v>31</v>
      </c>
      <c r="Q171" s="24">
        <f>IF(F171&gt;H171,1,0)+IF(I171&gt;K171,1,0)+IF(L171&gt;N171,1,0)</f>
        <v>2</v>
      </c>
      <c r="R171" s="25">
        <f>IF(H171&gt;F171,1,0)+IF(K171&gt;I171,1,0)+IF(N171&gt;L171,1,0)</f>
        <v>0</v>
      </c>
      <c r="S171" s="24">
        <f>IF(Q171&gt;R171,1,0)</f>
        <v>1</v>
      </c>
      <c r="T171" s="25">
        <f>IF(R171&gt;Q171,1,0)</f>
        <v>0</v>
      </c>
    </row>
    <row r="172" spans="1:20" ht="15.75" thickTop="1">
      <c r="A172" s="42"/>
      <c r="B172" s="42"/>
      <c r="C172" s="26" t="s">
        <v>38</v>
      </c>
      <c r="D172" s="145">
        <f>IF(S172+T172=0,0,IF(S172=T172,2,IF(S172&gt;T172,3,1)))</f>
        <v>3</v>
      </c>
      <c r="E172" s="145">
        <f>IF(S172+T172=0,0,IF(S172=T172,2,IF(T172&gt;S172,3,1)))</f>
        <v>1</v>
      </c>
      <c r="F172" s="146"/>
      <c r="G172" s="147"/>
      <c r="H172" s="147"/>
      <c r="I172" s="147"/>
      <c r="J172" s="147"/>
      <c r="K172" s="147"/>
      <c r="L172" s="147"/>
      <c r="M172" s="147"/>
      <c r="N172" s="148"/>
      <c r="O172" s="27">
        <f t="shared" ref="O172:T172" si="13">SUM(O167:O171)</f>
        <v>230</v>
      </c>
      <c r="P172" s="28">
        <f t="shared" si="13"/>
        <v>137</v>
      </c>
      <c r="Q172" s="28">
        <f t="shared" si="13"/>
        <v>10</v>
      </c>
      <c r="R172" s="28">
        <f t="shared" si="13"/>
        <v>1</v>
      </c>
      <c r="S172" s="28">
        <f t="shared" si="13"/>
        <v>5</v>
      </c>
      <c r="T172" s="28">
        <f t="shared" si="13"/>
        <v>0</v>
      </c>
    </row>
    <row r="173" spans="1:20" ht="15">
      <c r="A173" s="43"/>
      <c r="B173" s="43"/>
      <c r="C173" s="34" t="s">
        <v>47</v>
      </c>
      <c r="D173" s="436" t="str">
        <f>IF(D172+E172=0,0,IF(D172=E172,E165,IF(D172&gt;E172,D166,E166)))</f>
        <v xml:space="preserve">SK Dobrá Voda </v>
      </c>
      <c r="E173" s="437"/>
      <c r="F173" s="149"/>
      <c r="G173" s="149"/>
      <c r="H173" s="149"/>
      <c r="I173" s="149"/>
      <c r="J173" s="149"/>
      <c r="K173" s="149"/>
      <c r="L173" s="149"/>
      <c r="M173" s="149"/>
      <c r="N173" s="149"/>
      <c r="O173" s="31"/>
      <c r="P173" s="32"/>
      <c r="Q173" s="32"/>
      <c r="R173" s="32"/>
      <c r="S173" s="32"/>
      <c r="T173" s="32"/>
    </row>
    <row r="174" spans="1:20" ht="15">
      <c r="A174" s="43"/>
      <c r="B174" s="43"/>
      <c r="C174" s="30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31"/>
      <c r="P174" s="32"/>
      <c r="Q174" s="32"/>
      <c r="R174" s="32"/>
      <c r="S174" s="32"/>
      <c r="T174" s="32"/>
    </row>
    <row r="175" spans="1:20" ht="15">
      <c r="A175" s="41"/>
      <c r="B175" s="41"/>
      <c r="C175" s="13"/>
      <c r="D175" s="130"/>
      <c r="E175" s="131" t="s">
        <v>48</v>
      </c>
      <c r="F175" s="499" t="s">
        <v>31</v>
      </c>
      <c r="G175" s="500"/>
      <c r="H175" s="500"/>
      <c r="I175" s="500"/>
      <c r="J175" s="500"/>
      <c r="K175" s="500"/>
      <c r="L175" s="500"/>
      <c r="M175" s="500"/>
      <c r="N175" s="501"/>
      <c r="O175" s="502" t="s">
        <v>32</v>
      </c>
      <c r="P175" s="503"/>
      <c r="Q175" s="502" t="s">
        <v>33</v>
      </c>
      <c r="R175" s="503"/>
      <c r="S175" s="502" t="s">
        <v>34</v>
      </c>
      <c r="T175" s="503"/>
    </row>
    <row r="176" spans="1:20" ht="15.75" thickBot="1">
      <c r="A176" s="40">
        <v>4</v>
      </c>
      <c r="B176" s="40">
        <v>2</v>
      </c>
      <c r="C176" s="14" t="s">
        <v>35</v>
      </c>
      <c r="D176" s="132" t="s">
        <v>259</v>
      </c>
      <c r="E176" s="132" t="s">
        <v>16</v>
      </c>
      <c r="F176" s="133">
        <v>1</v>
      </c>
      <c r="G176" s="134"/>
      <c r="H176" s="134"/>
      <c r="I176" s="134">
        <v>2</v>
      </c>
      <c r="J176" s="134"/>
      <c r="K176" s="134"/>
      <c r="L176" s="134">
        <v>3</v>
      </c>
      <c r="M176" s="135"/>
      <c r="N176" s="136"/>
      <c r="O176" s="504"/>
      <c r="P176" s="505"/>
      <c r="Q176" s="504"/>
      <c r="R176" s="505"/>
      <c r="S176" s="504"/>
      <c r="T176" s="505"/>
    </row>
    <row r="177" spans="1:20" ht="15.75" thickTop="1">
      <c r="A177" s="40"/>
      <c r="B177" s="40"/>
      <c r="C177" s="16" t="s">
        <v>43</v>
      </c>
      <c r="D177" s="137" t="s">
        <v>401</v>
      </c>
      <c r="E177" s="137" t="s">
        <v>413</v>
      </c>
      <c r="F177" s="138">
        <v>21</v>
      </c>
      <c r="G177" s="139" t="s">
        <v>37</v>
      </c>
      <c r="H177" s="140">
        <v>15</v>
      </c>
      <c r="I177" s="138">
        <v>20</v>
      </c>
      <c r="J177" s="139" t="s">
        <v>37</v>
      </c>
      <c r="K177" s="140">
        <v>22</v>
      </c>
      <c r="L177" s="138">
        <v>18</v>
      </c>
      <c r="M177" s="139" t="s">
        <v>37</v>
      </c>
      <c r="N177" s="140">
        <v>21</v>
      </c>
      <c r="O177" s="17">
        <f>F177+I177+L177</f>
        <v>59</v>
      </c>
      <c r="P177" s="18">
        <f>H177+K177+N177</f>
        <v>58</v>
      </c>
      <c r="Q177" s="19">
        <f>IF(F177&gt;H177,1,0)+IF(I177&gt;K177,1,0)+IF(L177&gt;N177,1,0)</f>
        <v>1</v>
      </c>
      <c r="R177" s="20">
        <f>IF(H177&gt;F177,1,0)+IF(K177&gt;I177,1,0)+IF(N177&gt;L177,1,0)</f>
        <v>2</v>
      </c>
      <c r="S177" s="19">
        <f>IF(Q177&gt;R177,1,0)</f>
        <v>0</v>
      </c>
      <c r="T177" s="20">
        <f>IF(R177&gt;Q177,1,0)</f>
        <v>1</v>
      </c>
    </row>
    <row r="178" spans="1:20" ht="15">
      <c r="A178" s="40"/>
      <c r="B178" s="40"/>
      <c r="C178" s="21" t="s">
        <v>44</v>
      </c>
      <c r="D178" s="141" t="s">
        <v>138</v>
      </c>
      <c r="E178" s="141" t="s">
        <v>128</v>
      </c>
      <c r="F178" s="138">
        <v>13</v>
      </c>
      <c r="G178" s="138" t="s">
        <v>37</v>
      </c>
      <c r="H178" s="140">
        <v>21</v>
      </c>
      <c r="I178" s="138">
        <v>10</v>
      </c>
      <c r="J178" s="138" t="s">
        <v>37</v>
      </c>
      <c r="K178" s="140">
        <v>21</v>
      </c>
      <c r="L178" s="138"/>
      <c r="M178" s="138" t="s">
        <v>37</v>
      </c>
      <c r="N178" s="140"/>
      <c r="O178" s="17">
        <f>F178+I178+L178</f>
        <v>23</v>
      </c>
      <c r="P178" s="18">
        <f>H178+K178+N178</f>
        <v>42</v>
      </c>
      <c r="Q178" s="19">
        <f>IF(F178&gt;H178,1,0)+IF(I178&gt;K178,1,0)+IF(L178&gt;N178,1,0)</f>
        <v>0</v>
      </c>
      <c r="R178" s="20">
        <f>IF(H178&gt;F178,1,0)+IF(K178&gt;I178,1,0)+IF(N178&gt;L178,1,0)</f>
        <v>2</v>
      </c>
      <c r="S178" s="19">
        <f>IF(Q178&gt;R178,1,0)</f>
        <v>0</v>
      </c>
      <c r="T178" s="20">
        <f>IF(R178&gt;Q178,1,0)</f>
        <v>1</v>
      </c>
    </row>
    <row r="179" spans="1:20" ht="15">
      <c r="A179" s="40"/>
      <c r="B179" s="40"/>
      <c r="C179" s="21" t="s">
        <v>45</v>
      </c>
      <c r="D179" s="141" t="s">
        <v>163</v>
      </c>
      <c r="E179" s="137"/>
      <c r="F179" s="138">
        <v>21</v>
      </c>
      <c r="G179" s="138" t="s">
        <v>37</v>
      </c>
      <c r="H179" s="140">
        <v>0</v>
      </c>
      <c r="I179" s="138">
        <v>21</v>
      </c>
      <c r="J179" s="138" t="s">
        <v>37</v>
      </c>
      <c r="K179" s="140">
        <v>0</v>
      </c>
      <c r="L179" s="138"/>
      <c r="M179" s="138" t="s">
        <v>37</v>
      </c>
      <c r="N179" s="140"/>
      <c r="O179" s="17">
        <f>F179+I179+L179</f>
        <v>42</v>
      </c>
      <c r="P179" s="18">
        <f>H179+K179+N179</f>
        <v>0</v>
      </c>
      <c r="Q179" s="19">
        <f>IF(F179&gt;H179,1,0)+IF(I179&gt;K179,1,0)+IF(L179&gt;N179,1,0)</f>
        <v>2</v>
      </c>
      <c r="R179" s="20">
        <f>IF(H179&gt;F179,1,0)+IF(K179&gt;I179,1,0)+IF(N179&gt;L179,1,0)</f>
        <v>0</v>
      </c>
      <c r="S179" s="19">
        <f>IF(Q179&gt;R179,1,0)</f>
        <v>1</v>
      </c>
      <c r="T179" s="20">
        <f>IF(R179&gt;Q179,1,0)</f>
        <v>0</v>
      </c>
    </row>
    <row r="180" spans="1:20" ht="15">
      <c r="A180" s="40"/>
      <c r="B180" s="40"/>
      <c r="C180" s="21" t="s">
        <v>46</v>
      </c>
      <c r="D180" s="141" t="s">
        <v>140</v>
      </c>
      <c r="E180" s="141" t="s">
        <v>130</v>
      </c>
      <c r="F180" s="138">
        <v>19</v>
      </c>
      <c r="G180" s="138" t="s">
        <v>37</v>
      </c>
      <c r="H180" s="140">
        <v>21</v>
      </c>
      <c r="I180" s="138">
        <v>15</v>
      </c>
      <c r="J180" s="138" t="s">
        <v>37</v>
      </c>
      <c r="K180" s="140">
        <v>21</v>
      </c>
      <c r="L180" s="138"/>
      <c r="M180" s="138" t="s">
        <v>37</v>
      </c>
      <c r="N180" s="140"/>
      <c r="O180" s="17">
        <f>F180+I180+L180</f>
        <v>34</v>
      </c>
      <c r="P180" s="18">
        <f>H180+K180+N180</f>
        <v>42</v>
      </c>
      <c r="Q180" s="19">
        <f>IF(F180&gt;H180,1,0)+IF(I180&gt;K180,1,0)+IF(L180&gt;N180,1,0)</f>
        <v>0</v>
      </c>
      <c r="R180" s="20">
        <f>IF(H180&gt;F180,1,0)+IF(K180&gt;I180,1,0)+IF(N180&gt;L180,1,0)</f>
        <v>2</v>
      </c>
      <c r="S180" s="19">
        <f>IF(Q180&gt;R180,1,0)</f>
        <v>0</v>
      </c>
      <c r="T180" s="20">
        <f>IF(R180&gt;Q180,1,0)</f>
        <v>1</v>
      </c>
    </row>
    <row r="181" spans="1:20" ht="15.75" thickBot="1">
      <c r="A181" s="40"/>
      <c r="B181" s="40"/>
      <c r="C181" s="35" t="s">
        <v>36</v>
      </c>
      <c r="D181" s="142" t="s">
        <v>141</v>
      </c>
      <c r="E181" s="142" t="s">
        <v>424</v>
      </c>
      <c r="F181" s="143">
        <v>11</v>
      </c>
      <c r="G181" s="143" t="s">
        <v>37</v>
      </c>
      <c r="H181" s="144">
        <v>21</v>
      </c>
      <c r="I181" s="143">
        <v>9</v>
      </c>
      <c r="J181" s="143" t="s">
        <v>37</v>
      </c>
      <c r="K181" s="144">
        <v>21</v>
      </c>
      <c r="L181" s="143"/>
      <c r="M181" s="143" t="s">
        <v>37</v>
      </c>
      <c r="N181" s="144"/>
      <c r="O181" s="22">
        <f>F181+I181+L181</f>
        <v>20</v>
      </c>
      <c r="P181" s="23">
        <f>H181+K181+N181</f>
        <v>42</v>
      </c>
      <c r="Q181" s="24">
        <f>IF(F181&gt;H181,1,0)+IF(I181&gt;K181,1,0)+IF(L181&gt;N181,1,0)</f>
        <v>0</v>
      </c>
      <c r="R181" s="25">
        <f>IF(H181&gt;F181,1,0)+IF(K181&gt;I181,1,0)+IF(N181&gt;L181,1,0)</f>
        <v>2</v>
      </c>
      <c r="S181" s="24">
        <f>IF(Q181&gt;R181,1,0)</f>
        <v>0</v>
      </c>
      <c r="T181" s="25">
        <f>IF(R181&gt;Q181,1,0)</f>
        <v>1</v>
      </c>
    </row>
    <row r="182" spans="1:20" ht="15.75" thickTop="1">
      <c r="A182" s="42"/>
      <c r="B182" s="42"/>
      <c r="C182" s="26" t="s">
        <v>38</v>
      </c>
      <c r="D182" s="145">
        <v>1</v>
      </c>
      <c r="E182" s="145">
        <f>IF(S182+T182=0,0,IF(S182=T182,2,IF(T182&gt;S182,3,1)))</f>
        <v>3</v>
      </c>
      <c r="F182" s="146"/>
      <c r="G182" s="147"/>
      <c r="H182" s="147"/>
      <c r="I182" s="147"/>
      <c r="J182" s="147"/>
      <c r="K182" s="147"/>
      <c r="L182" s="147"/>
      <c r="M182" s="147"/>
      <c r="N182" s="148"/>
      <c r="O182" s="27">
        <f t="shared" ref="O182:T182" si="14">SUM(O177:O181)</f>
        <v>178</v>
      </c>
      <c r="P182" s="28">
        <f t="shared" si="14"/>
        <v>184</v>
      </c>
      <c r="Q182" s="28">
        <f t="shared" si="14"/>
        <v>3</v>
      </c>
      <c r="R182" s="28">
        <f t="shared" si="14"/>
        <v>8</v>
      </c>
      <c r="S182" s="28">
        <f t="shared" si="14"/>
        <v>1</v>
      </c>
      <c r="T182" s="28">
        <f t="shared" si="14"/>
        <v>4</v>
      </c>
    </row>
    <row r="183" spans="1:20" ht="15">
      <c r="A183" s="43"/>
      <c r="B183" s="43"/>
      <c r="C183" s="34" t="s">
        <v>47</v>
      </c>
      <c r="D183" s="436" t="str">
        <f>IF(D182+E182=0,0,IF(D182=E182,E175,IF(D182&gt;E182,D176,E176)))</f>
        <v>Sokol Vodňany</v>
      </c>
      <c r="E183" s="437"/>
      <c r="F183" s="149"/>
      <c r="G183" s="149"/>
      <c r="H183" s="149"/>
      <c r="I183" s="149"/>
      <c r="J183" s="149"/>
      <c r="K183" s="149"/>
      <c r="L183" s="149"/>
      <c r="M183" s="149"/>
      <c r="N183" s="149"/>
      <c r="O183" s="31"/>
      <c r="P183" s="32"/>
      <c r="Q183" s="32"/>
      <c r="R183" s="32"/>
      <c r="S183" s="32"/>
      <c r="T183" s="32"/>
    </row>
    <row r="184" spans="1:20">
      <c r="A184" s="44"/>
      <c r="B184" s="44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</row>
    <row r="185" spans="1:20" ht="15">
      <c r="A185" s="41"/>
      <c r="B185" s="41"/>
      <c r="C185" s="13"/>
      <c r="D185" s="130"/>
      <c r="E185" s="131" t="s">
        <v>48</v>
      </c>
      <c r="F185" s="499" t="s">
        <v>31</v>
      </c>
      <c r="G185" s="500"/>
      <c r="H185" s="500"/>
      <c r="I185" s="500"/>
      <c r="J185" s="500"/>
      <c r="K185" s="500"/>
      <c r="L185" s="500"/>
      <c r="M185" s="500"/>
      <c r="N185" s="501"/>
      <c r="O185" s="502" t="s">
        <v>32</v>
      </c>
      <c r="P185" s="503"/>
      <c r="Q185" s="502" t="s">
        <v>33</v>
      </c>
      <c r="R185" s="503"/>
      <c r="S185" s="502" t="s">
        <v>34</v>
      </c>
      <c r="T185" s="503"/>
    </row>
    <row r="186" spans="1:20" ht="15.75" thickBot="1">
      <c r="A186" s="40">
        <v>5</v>
      </c>
      <c r="B186" s="40">
        <v>1</v>
      </c>
      <c r="C186" s="14" t="s">
        <v>35</v>
      </c>
      <c r="D186" s="132" t="s">
        <v>257</v>
      </c>
      <c r="E186" s="132" t="s">
        <v>331</v>
      </c>
      <c r="F186" s="133">
        <v>1</v>
      </c>
      <c r="G186" s="134"/>
      <c r="H186" s="134"/>
      <c r="I186" s="134">
        <v>2</v>
      </c>
      <c r="J186" s="134"/>
      <c r="K186" s="134"/>
      <c r="L186" s="134">
        <v>3</v>
      </c>
      <c r="M186" s="135"/>
      <c r="N186" s="136"/>
      <c r="O186" s="504"/>
      <c r="P186" s="505"/>
      <c r="Q186" s="504"/>
      <c r="R186" s="505"/>
      <c r="S186" s="504"/>
      <c r="T186" s="505"/>
    </row>
    <row r="187" spans="1:20" ht="15.75" thickTop="1">
      <c r="A187" s="40"/>
      <c r="B187" s="40"/>
      <c r="C187" s="16" t="s">
        <v>43</v>
      </c>
      <c r="D187" s="137" t="s">
        <v>414</v>
      </c>
      <c r="E187" s="137" t="s">
        <v>394</v>
      </c>
      <c r="F187" s="138">
        <v>20</v>
      </c>
      <c r="G187" s="139" t="s">
        <v>37</v>
      </c>
      <c r="H187" s="140">
        <v>22</v>
      </c>
      <c r="I187" s="138">
        <v>14</v>
      </c>
      <c r="J187" s="139" t="s">
        <v>37</v>
      </c>
      <c r="K187" s="140">
        <v>21</v>
      </c>
      <c r="L187" s="138"/>
      <c r="M187" s="139" t="s">
        <v>37</v>
      </c>
      <c r="N187" s="140"/>
      <c r="O187" s="17">
        <f>F187+I187+L187</f>
        <v>34</v>
      </c>
      <c r="P187" s="18">
        <f>H187+K187+N187</f>
        <v>43</v>
      </c>
      <c r="Q187" s="19">
        <f>IF(F187&gt;H187,1,0)+IF(I187&gt;K187,1,0)+IF(L187&gt;N187,1,0)</f>
        <v>0</v>
      </c>
      <c r="R187" s="20">
        <f>IF(H187&gt;F187,1,0)+IF(K187&gt;I187,1,0)+IF(N187&gt;L187,1,0)</f>
        <v>2</v>
      </c>
      <c r="S187" s="19">
        <f>IF(Q187&gt;R187,1,0)</f>
        <v>0</v>
      </c>
      <c r="T187" s="20">
        <f>IF(R187&gt;Q187,1,0)</f>
        <v>1</v>
      </c>
    </row>
    <row r="188" spans="1:20" ht="15">
      <c r="A188" s="40"/>
      <c r="B188" s="40"/>
      <c r="C188" s="21" t="s">
        <v>44</v>
      </c>
      <c r="D188" s="141" t="s">
        <v>198</v>
      </c>
      <c r="E188" s="141" t="s">
        <v>153</v>
      </c>
      <c r="F188" s="138">
        <v>17</v>
      </c>
      <c r="G188" s="138" t="s">
        <v>37</v>
      </c>
      <c r="H188" s="140">
        <v>21</v>
      </c>
      <c r="I188" s="138">
        <v>17</v>
      </c>
      <c r="J188" s="138" t="s">
        <v>37</v>
      </c>
      <c r="K188" s="140">
        <v>21</v>
      </c>
      <c r="L188" s="138"/>
      <c r="M188" s="138" t="s">
        <v>37</v>
      </c>
      <c r="N188" s="140"/>
      <c r="O188" s="17">
        <f>F188+I188+L188</f>
        <v>34</v>
      </c>
      <c r="P188" s="18">
        <f>H188+K188+N188</f>
        <v>42</v>
      </c>
      <c r="Q188" s="19">
        <f>IF(F188&gt;H188,1,0)+IF(I188&gt;K188,1,0)+IF(L188&gt;N188,1,0)</f>
        <v>0</v>
      </c>
      <c r="R188" s="20">
        <f>IF(H188&gt;F188,1,0)+IF(K188&gt;I188,1,0)+IF(N188&gt;L188,1,0)</f>
        <v>2</v>
      </c>
      <c r="S188" s="19">
        <f>IF(Q188&gt;R188,1,0)</f>
        <v>0</v>
      </c>
      <c r="T188" s="20">
        <f>IF(R188&gt;Q188,1,0)</f>
        <v>1</v>
      </c>
    </row>
    <row r="189" spans="1:20" ht="15">
      <c r="A189" s="40"/>
      <c r="B189" s="40"/>
      <c r="C189" s="21" t="s">
        <v>45</v>
      </c>
      <c r="D189" s="141" t="s">
        <v>384</v>
      </c>
      <c r="E189" s="137" t="s">
        <v>393</v>
      </c>
      <c r="F189" s="138">
        <v>15</v>
      </c>
      <c r="G189" s="138" t="s">
        <v>37</v>
      </c>
      <c r="H189" s="140">
        <v>21</v>
      </c>
      <c r="I189" s="138">
        <v>10</v>
      </c>
      <c r="J189" s="138" t="s">
        <v>37</v>
      </c>
      <c r="K189" s="140">
        <v>21</v>
      </c>
      <c r="L189" s="138"/>
      <c r="M189" s="138" t="s">
        <v>37</v>
      </c>
      <c r="N189" s="140"/>
      <c r="O189" s="17">
        <f>F189+I189+L189</f>
        <v>25</v>
      </c>
      <c r="P189" s="18">
        <f>H189+K189+N189</f>
        <v>42</v>
      </c>
      <c r="Q189" s="19">
        <f>IF(F189&gt;H189,1,0)+IF(I189&gt;K189,1,0)+IF(L189&gt;N189,1,0)</f>
        <v>0</v>
      </c>
      <c r="R189" s="20">
        <f>IF(H189&gt;F189,1,0)+IF(K189&gt;I189,1,0)+IF(N189&gt;L189,1,0)</f>
        <v>2</v>
      </c>
      <c r="S189" s="19">
        <f>IF(Q189&gt;R189,1,0)</f>
        <v>0</v>
      </c>
      <c r="T189" s="20">
        <f>IF(R189&gt;Q189,1,0)</f>
        <v>1</v>
      </c>
    </row>
    <row r="190" spans="1:20" ht="15">
      <c r="A190" s="40"/>
      <c r="B190" s="40"/>
      <c r="C190" s="21" t="s">
        <v>46</v>
      </c>
      <c r="D190" s="141" t="s">
        <v>201</v>
      </c>
      <c r="E190" s="141" t="s">
        <v>155</v>
      </c>
      <c r="F190" s="138">
        <v>21</v>
      </c>
      <c r="G190" s="138" t="s">
        <v>37</v>
      </c>
      <c r="H190" s="140">
        <v>17</v>
      </c>
      <c r="I190" s="138">
        <v>18</v>
      </c>
      <c r="J190" s="138" t="s">
        <v>37</v>
      </c>
      <c r="K190" s="140">
        <v>21</v>
      </c>
      <c r="L190" s="138">
        <v>21</v>
      </c>
      <c r="M190" s="138" t="s">
        <v>37</v>
      </c>
      <c r="N190" s="140">
        <v>19</v>
      </c>
      <c r="O190" s="17">
        <f>F190+I190+L190</f>
        <v>60</v>
      </c>
      <c r="P190" s="18">
        <f>H190+K190+N190</f>
        <v>57</v>
      </c>
      <c r="Q190" s="19">
        <f>IF(F190&gt;H190,1,0)+IF(I190&gt;K190,1,0)+IF(L190&gt;N190,1,0)</f>
        <v>2</v>
      </c>
      <c r="R190" s="20">
        <f>IF(H190&gt;F190,1,0)+IF(K190&gt;I190,1,0)+IF(N190&gt;L190,1,0)</f>
        <v>1</v>
      </c>
      <c r="S190" s="19">
        <f>IF(Q190&gt;R190,1,0)</f>
        <v>1</v>
      </c>
      <c r="T190" s="20">
        <f>IF(R190&gt;Q190,1,0)</f>
        <v>0</v>
      </c>
    </row>
    <row r="191" spans="1:20" ht="15.75" thickBot="1">
      <c r="A191" s="40"/>
      <c r="B191" s="40"/>
      <c r="C191" s="35" t="s">
        <v>36</v>
      </c>
      <c r="D191" s="142" t="s">
        <v>415</v>
      </c>
      <c r="E191" s="142" t="s">
        <v>423</v>
      </c>
      <c r="F191" s="143">
        <v>11</v>
      </c>
      <c r="G191" s="143" t="s">
        <v>37</v>
      </c>
      <c r="H191" s="144">
        <v>21</v>
      </c>
      <c r="I191" s="143">
        <v>7</v>
      </c>
      <c r="J191" s="143" t="s">
        <v>37</v>
      </c>
      <c r="K191" s="144">
        <v>21</v>
      </c>
      <c r="L191" s="143"/>
      <c r="M191" s="143" t="s">
        <v>37</v>
      </c>
      <c r="N191" s="144"/>
      <c r="O191" s="22">
        <f>F191+I191+L191</f>
        <v>18</v>
      </c>
      <c r="P191" s="23">
        <f>H191+K191+N191</f>
        <v>42</v>
      </c>
      <c r="Q191" s="24">
        <f>IF(F191&gt;H191,1,0)+IF(I191&gt;K191,1,0)+IF(L191&gt;N191,1,0)</f>
        <v>0</v>
      </c>
      <c r="R191" s="25">
        <f>IF(H191&gt;F191,1,0)+IF(K191&gt;I191,1,0)+IF(N191&gt;L191,1,0)</f>
        <v>2</v>
      </c>
      <c r="S191" s="24">
        <f>IF(Q191&gt;R191,1,0)</f>
        <v>0</v>
      </c>
      <c r="T191" s="25">
        <f>IF(R191&gt;Q191,1,0)</f>
        <v>1</v>
      </c>
    </row>
    <row r="192" spans="1:20" ht="15" hidden="1" customHeight="1">
      <c r="A192" s="42"/>
      <c r="B192" s="42"/>
      <c r="C192" s="26" t="s">
        <v>38</v>
      </c>
      <c r="D192" s="145">
        <f>IF(S192+T192=0,0,IF(S192=T192,2,IF(S192&gt;T192,3,1)))</f>
        <v>1</v>
      </c>
      <c r="E192" s="145">
        <f>IF(S192+T192=0,0,IF(S192=T192,2,IF(T192&gt;S192,3,1)))</f>
        <v>3</v>
      </c>
      <c r="F192" s="146"/>
      <c r="G192" s="147"/>
      <c r="H192" s="147"/>
      <c r="I192" s="147"/>
      <c r="J192" s="147"/>
      <c r="K192" s="147"/>
      <c r="L192" s="147"/>
      <c r="M192" s="147"/>
      <c r="N192" s="148"/>
      <c r="O192" s="27">
        <f t="shared" ref="O192:T192" si="15">SUM(O187:O191)</f>
        <v>171</v>
      </c>
      <c r="P192" s="28">
        <f t="shared" si="15"/>
        <v>226</v>
      </c>
      <c r="Q192" s="28">
        <f t="shared" si="15"/>
        <v>2</v>
      </c>
      <c r="R192" s="28">
        <f t="shared" si="15"/>
        <v>9</v>
      </c>
      <c r="S192" s="28">
        <f t="shared" si="15"/>
        <v>1</v>
      </c>
      <c r="T192" s="28">
        <f t="shared" si="15"/>
        <v>4</v>
      </c>
    </row>
    <row r="193" spans="1:20" ht="15.75" hidden="1" customHeight="1" thickBot="1">
      <c r="A193" s="43"/>
      <c r="B193" s="43"/>
      <c r="C193" s="34" t="s">
        <v>47</v>
      </c>
      <c r="D193" s="436" t="str">
        <f>IF(D192+E192=0,0,IF(D192=E192,E185,IF(D192&gt;E192,D186,E186)))</f>
        <v xml:space="preserve">Sokol Č.Budějovice "A" </v>
      </c>
      <c r="E193" s="437"/>
      <c r="F193" s="149"/>
      <c r="G193" s="149"/>
      <c r="H193" s="149"/>
      <c r="I193" s="149"/>
      <c r="J193" s="149"/>
      <c r="K193" s="149"/>
      <c r="L193" s="149"/>
      <c r="M193" s="149"/>
      <c r="N193" s="149"/>
      <c r="O193" s="31"/>
      <c r="P193" s="32"/>
      <c r="Q193" s="32"/>
      <c r="R193" s="32"/>
      <c r="S193" s="32"/>
      <c r="T193" s="32"/>
    </row>
    <row r="194" spans="1:20" ht="15.75" hidden="1" customHeight="1" thickTop="1">
      <c r="A194" s="44"/>
      <c r="B194" s="44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</row>
    <row r="195" spans="1:20" ht="15" hidden="1" customHeight="1">
      <c r="A195" s="41"/>
      <c r="B195" s="41"/>
      <c r="C195" s="13"/>
      <c r="D195" s="130"/>
      <c r="E195" s="131" t="s">
        <v>48</v>
      </c>
      <c r="F195" s="433" t="s">
        <v>31</v>
      </c>
      <c r="G195" s="434"/>
      <c r="H195" s="434"/>
      <c r="I195" s="434"/>
      <c r="J195" s="434"/>
      <c r="K195" s="434"/>
      <c r="L195" s="434"/>
      <c r="M195" s="434"/>
      <c r="N195" s="435"/>
      <c r="O195" s="429" t="s">
        <v>32</v>
      </c>
      <c r="P195" s="430"/>
      <c r="Q195" s="429" t="s">
        <v>33</v>
      </c>
      <c r="R195" s="430"/>
      <c r="S195" s="429" t="s">
        <v>34</v>
      </c>
      <c r="T195" s="430"/>
    </row>
    <row r="196" spans="1:20" ht="15" hidden="1" customHeight="1">
      <c r="A196" s="40">
        <v>1</v>
      </c>
      <c r="B196" s="40">
        <v>4</v>
      </c>
      <c r="C196" s="14" t="s">
        <v>35</v>
      </c>
      <c r="D196" s="132" t="str">
        <f>VLOOKUP(A196,Systém!$P$5:$Q$14,2,FALSE)</f>
        <v>SKB Český Krumlov "A"</v>
      </c>
      <c r="E196" s="132" t="str">
        <f>VLOOKUP(B196,Systém!$P$5:$Q$14,2,FALSE)</f>
        <v>SK Badminton Tábor - družstvo odstoupilo</v>
      </c>
      <c r="F196" s="365">
        <v>1</v>
      </c>
      <c r="G196" s="362"/>
      <c r="H196" s="362"/>
      <c r="I196" s="362">
        <v>2</v>
      </c>
      <c r="J196" s="362"/>
      <c r="K196" s="362"/>
      <c r="L196" s="362">
        <v>3</v>
      </c>
      <c r="M196" s="363"/>
      <c r="N196" s="364"/>
      <c r="O196" s="431"/>
      <c r="P196" s="432"/>
      <c r="Q196" s="431"/>
      <c r="R196" s="432"/>
      <c r="S196" s="431"/>
      <c r="T196" s="432"/>
    </row>
    <row r="197" spans="1:20" ht="15" hidden="1" customHeight="1">
      <c r="A197" s="40"/>
      <c r="B197" s="40"/>
      <c r="C197" s="16" t="s">
        <v>43</v>
      </c>
      <c r="D197" s="137"/>
      <c r="E197" s="137"/>
      <c r="F197" s="138"/>
      <c r="G197" s="139" t="s">
        <v>37</v>
      </c>
      <c r="H197" s="140"/>
      <c r="I197" s="138"/>
      <c r="J197" s="139" t="s">
        <v>37</v>
      </c>
      <c r="K197" s="140"/>
      <c r="L197" s="138"/>
      <c r="M197" s="139" t="s">
        <v>37</v>
      </c>
      <c r="N197" s="140"/>
      <c r="O197" s="17">
        <f>F197+I197+L197</f>
        <v>0</v>
      </c>
      <c r="P197" s="18">
        <f>H197+K197+N197</f>
        <v>0</v>
      </c>
      <c r="Q197" s="19">
        <f>IF(F197&gt;H197,1,0)+IF(I197&gt;K197,1,0)+IF(L197&gt;N197,1,0)</f>
        <v>0</v>
      </c>
      <c r="R197" s="20">
        <f>IF(H197&gt;F197,1,0)+IF(K197&gt;I197,1,0)+IF(N197&gt;L197,1,0)</f>
        <v>0</v>
      </c>
      <c r="S197" s="19">
        <f>IF(Q197&gt;R197,1,0)</f>
        <v>0</v>
      </c>
      <c r="T197" s="20">
        <f>IF(R197&gt;Q197,1,0)</f>
        <v>0</v>
      </c>
    </row>
    <row r="198" spans="1:20" ht="15.75" hidden="1" customHeight="1" thickBot="1">
      <c r="A198" s="40"/>
      <c r="B198" s="40"/>
      <c r="C198" s="21" t="s">
        <v>44</v>
      </c>
      <c r="D198" s="141"/>
      <c r="E198" s="141"/>
      <c r="F198" s="138"/>
      <c r="G198" s="138" t="s">
        <v>37</v>
      </c>
      <c r="H198" s="140"/>
      <c r="I198" s="138"/>
      <c r="J198" s="138" t="s">
        <v>37</v>
      </c>
      <c r="K198" s="140"/>
      <c r="L198" s="138"/>
      <c r="M198" s="138" t="s">
        <v>37</v>
      </c>
      <c r="N198" s="140"/>
      <c r="O198" s="17">
        <f>F198+I198+L198</f>
        <v>0</v>
      </c>
      <c r="P198" s="18">
        <f>H198+K198+N198</f>
        <v>0</v>
      </c>
      <c r="Q198" s="19">
        <f>IF(F198&gt;H198,1,0)+IF(I198&gt;K198,1,0)+IF(L198&gt;N198,1,0)</f>
        <v>0</v>
      </c>
      <c r="R198" s="20">
        <f>IF(H198&gt;F198,1,0)+IF(K198&gt;I198,1,0)+IF(N198&gt;L198,1,0)</f>
        <v>0</v>
      </c>
      <c r="S198" s="19">
        <f>IF(Q198&gt;R198,1,0)</f>
        <v>0</v>
      </c>
      <c r="T198" s="20">
        <f>IF(R198&gt;Q198,1,0)</f>
        <v>0</v>
      </c>
    </row>
    <row r="199" spans="1:20" ht="15" hidden="1" customHeight="1">
      <c r="A199" s="40"/>
      <c r="B199" s="40"/>
      <c r="C199" s="21" t="s">
        <v>45</v>
      </c>
      <c r="D199" s="141"/>
      <c r="E199" s="137"/>
      <c r="F199" s="138"/>
      <c r="G199" s="138" t="s">
        <v>37</v>
      </c>
      <c r="H199" s="140"/>
      <c r="I199" s="138"/>
      <c r="J199" s="138" t="s">
        <v>37</v>
      </c>
      <c r="K199" s="140"/>
      <c r="L199" s="138"/>
      <c r="M199" s="138" t="s">
        <v>37</v>
      </c>
      <c r="N199" s="140"/>
      <c r="O199" s="17">
        <f>F199+I199+L199</f>
        <v>0</v>
      </c>
      <c r="P199" s="18">
        <f>H199+K199+N199</f>
        <v>0</v>
      </c>
      <c r="Q199" s="19">
        <f>IF(F199&gt;H199,1,0)+IF(I199&gt;K199,1,0)+IF(L199&gt;N199,1,0)</f>
        <v>0</v>
      </c>
      <c r="R199" s="20">
        <f>IF(H199&gt;F199,1,0)+IF(K199&gt;I199,1,0)+IF(N199&gt;L199,1,0)</f>
        <v>0</v>
      </c>
      <c r="S199" s="19">
        <f>IF(Q199&gt;R199,1,0)</f>
        <v>0</v>
      </c>
      <c r="T199" s="20">
        <f>IF(R199&gt;Q199,1,0)</f>
        <v>0</v>
      </c>
    </row>
    <row r="200" spans="1:20" ht="15" hidden="1" customHeight="1">
      <c r="A200" s="40"/>
      <c r="B200" s="40"/>
      <c r="C200" s="21" t="s">
        <v>46</v>
      </c>
      <c r="D200" s="141"/>
      <c r="E200" s="141"/>
      <c r="F200" s="138"/>
      <c r="G200" s="138" t="s">
        <v>37</v>
      </c>
      <c r="H200" s="140"/>
      <c r="I200" s="138"/>
      <c r="J200" s="138" t="s">
        <v>37</v>
      </c>
      <c r="K200" s="140"/>
      <c r="L200" s="138"/>
      <c r="M200" s="138" t="s">
        <v>37</v>
      </c>
      <c r="N200" s="140"/>
      <c r="O200" s="17">
        <f>F200+I200+L200</f>
        <v>0</v>
      </c>
      <c r="P200" s="18">
        <f>H200+K200+N200</f>
        <v>0</v>
      </c>
      <c r="Q200" s="19">
        <f>IF(F200&gt;H200,1,0)+IF(I200&gt;K200,1,0)+IF(L200&gt;N200,1,0)</f>
        <v>0</v>
      </c>
      <c r="R200" s="20">
        <f>IF(H200&gt;F200,1,0)+IF(K200&gt;I200,1,0)+IF(N200&gt;L200,1,0)</f>
        <v>0</v>
      </c>
      <c r="S200" s="19">
        <f>IF(Q200&gt;R200,1,0)</f>
        <v>0</v>
      </c>
      <c r="T200" s="20">
        <f>IF(R200&gt;Q200,1,0)</f>
        <v>0</v>
      </c>
    </row>
    <row r="201" spans="1:20" ht="12.75" hidden="1" customHeight="1">
      <c r="A201" s="40"/>
      <c r="B201" s="40"/>
      <c r="C201" s="35" t="s">
        <v>36</v>
      </c>
      <c r="D201" s="142"/>
      <c r="E201" s="142"/>
      <c r="F201" s="143"/>
      <c r="G201" s="143" t="s">
        <v>37</v>
      </c>
      <c r="H201" s="144"/>
      <c r="I201" s="143"/>
      <c r="J201" s="143" t="s">
        <v>37</v>
      </c>
      <c r="K201" s="144"/>
      <c r="L201" s="143"/>
      <c r="M201" s="143" t="s">
        <v>37</v>
      </c>
      <c r="N201" s="144"/>
      <c r="O201" s="22">
        <f>F201+I201+L201</f>
        <v>0</v>
      </c>
      <c r="P201" s="23">
        <f>H201+K201+N201</f>
        <v>0</v>
      </c>
      <c r="Q201" s="24">
        <f>IF(F201&gt;H201,1,0)+IF(I201&gt;K201,1,0)+IF(L201&gt;N201,1,0)</f>
        <v>0</v>
      </c>
      <c r="R201" s="25">
        <f>IF(H201&gt;F201,1,0)+IF(K201&gt;I201,1,0)+IF(N201&gt;L201,1,0)</f>
        <v>0</v>
      </c>
      <c r="S201" s="24">
        <f>IF(Q201&gt;R201,1,0)</f>
        <v>0</v>
      </c>
      <c r="T201" s="25">
        <f>IF(R201&gt;Q201,1,0)</f>
        <v>0</v>
      </c>
    </row>
    <row r="202" spans="1:20" ht="15.75" thickTop="1">
      <c r="A202" s="42"/>
      <c r="B202" s="42"/>
      <c r="C202" s="26" t="s">
        <v>38</v>
      </c>
      <c r="D202" s="145">
        <f>IF(S202+T202=0,0,IF(S202=T202,2,IF(S202&gt;T202,3,1)))</f>
        <v>1</v>
      </c>
      <c r="E202" s="145">
        <f>IF(S202+T202=0,0,IF(S202=T202,2,IF(T202&gt;S202,3,1)))</f>
        <v>3</v>
      </c>
      <c r="F202" s="146"/>
      <c r="G202" s="147"/>
      <c r="H202" s="147"/>
      <c r="I202" s="147"/>
      <c r="J202" s="147"/>
      <c r="K202" s="147"/>
      <c r="L202" s="147"/>
      <c r="M202" s="147"/>
      <c r="N202" s="148"/>
      <c r="O202" s="27">
        <v>171</v>
      </c>
      <c r="P202" s="28">
        <v>226</v>
      </c>
      <c r="Q202" s="28">
        <v>2</v>
      </c>
      <c r="R202" s="28">
        <v>9</v>
      </c>
      <c r="S202" s="28">
        <v>1</v>
      </c>
      <c r="T202" s="28">
        <v>4</v>
      </c>
    </row>
    <row r="203" spans="1:20" ht="15">
      <c r="A203" s="43"/>
      <c r="B203" s="43"/>
      <c r="C203" s="34" t="s">
        <v>47</v>
      </c>
      <c r="D203" s="436" t="s">
        <v>489</v>
      </c>
      <c r="E203" s="437"/>
      <c r="F203" s="149"/>
      <c r="G203" s="149"/>
      <c r="H203" s="149"/>
      <c r="I203" s="149"/>
      <c r="J203" s="149"/>
      <c r="K203" s="149"/>
      <c r="L203" s="149"/>
      <c r="M203" s="149"/>
      <c r="N203" s="149"/>
      <c r="O203" s="31"/>
      <c r="P203" s="32"/>
      <c r="Q203" s="32"/>
      <c r="R203" s="32"/>
      <c r="S203" s="32"/>
      <c r="T203" s="32"/>
    </row>
    <row r="204" spans="1:20">
      <c r="A204" s="44"/>
      <c r="B204" s="44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</row>
    <row r="205" spans="1:20" ht="15">
      <c r="A205" s="41"/>
      <c r="B205" s="41"/>
      <c r="C205" s="13"/>
      <c r="D205" s="130"/>
      <c r="E205" s="131" t="s">
        <v>48</v>
      </c>
      <c r="F205" s="499" t="s">
        <v>31</v>
      </c>
      <c r="G205" s="500"/>
      <c r="H205" s="500"/>
      <c r="I205" s="500"/>
      <c r="J205" s="500"/>
      <c r="K205" s="500"/>
      <c r="L205" s="500"/>
      <c r="M205" s="500"/>
      <c r="N205" s="501"/>
      <c r="O205" s="502" t="s">
        <v>32</v>
      </c>
      <c r="P205" s="503"/>
      <c r="Q205" s="502" t="s">
        <v>33</v>
      </c>
      <c r="R205" s="503"/>
      <c r="S205" s="502" t="s">
        <v>34</v>
      </c>
      <c r="T205" s="503"/>
    </row>
    <row r="206" spans="1:20" ht="15.75" thickBot="1">
      <c r="A206" s="40">
        <v>8</v>
      </c>
      <c r="B206" s="40">
        <v>6</v>
      </c>
      <c r="C206" s="14" t="s">
        <v>35</v>
      </c>
      <c r="D206" s="132" t="s">
        <v>330</v>
      </c>
      <c r="E206" s="132" t="s">
        <v>263</v>
      </c>
      <c r="F206" s="133">
        <v>1</v>
      </c>
      <c r="G206" s="134"/>
      <c r="H206" s="134"/>
      <c r="I206" s="134">
        <v>2</v>
      </c>
      <c r="J206" s="134"/>
      <c r="K206" s="134"/>
      <c r="L206" s="134">
        <v>3</v>
      </c>
      <c r="M206" s="135"/>
      <c r="N206" s="136"/>
      <c r="O206" s="504"/>
      <c r="P206" s="505"/>
      <c r="Q206" s="504"/>
      <c r="R206" s="505"/>
      <c r="S206" s="504"/>
      <c r="T206" s="505"/>
    </row>
    <row r="207" spans="1:20" ht="15.75" thickTop="1">
      <c r="A207" s="40"/>
      <c r="B207" s="40"/>
      <c r="C207" s="16" t="s">
        <v>43</v>
      </c>
      <c r="D207" s="137" t="s">
        <v>132</v>
      </c>
      <c r="E207" s="137" t="s">
        <v>157</v>
      </c>
      <c r="F207" s="138">
        <v>21</v>
      </c>
      <c r="G207" s="139" t="s">
        <v>37</v>
      </c>
      <c r="H207" s="140">
        <v>11</v>
      </c>
      <c r="I207" s="138">
        <v>21</v>
      </c>
      <c r="J207" s="139" t="s">
        <v>37</v>
      </c>
      <c r="K207" s="140">
        <v>10</v>
      </c>
      <c r="L207" s="138"/>
      <c r="M207" s="139" t="s">
        <v>37</v>
      </c>
      <c r="N207" s="140"/>
      <c r="O207" s="17">
        <f>F207+I207+L207</f>
        <v>42</v>
      </c>
      <c r="P207" s="18">
        <f>H207+K207+N207</f>
        <v>21</v>
      </c>
      <c r="Q207" s="19">
        <f>IF(F207&gt;H207,1,0)+IF(I207&gt;K207,1,0)+IF(L207&gt;N207,1,0)</f>
        <v>2</v>
      </c>
      <c r="R207" s="20">
        <f>IF(H207&gt;F207,1,0)+IF(K207&gt;I207,1,0)+IF(N207&gt;L207,1,0)</f>
        <v>0</v>
      </c>
      <c r="S207" s="19">
        <f>IF(Q207&gt;R207,1,0)</f>
        <v>1</v>
      </c>
      <c r="T207" s="20">
        <f>IF(R207&gt;Q207,1,0)</f>
        <v>0</v>
      </c>
    </row>
    <row r="208" spans="1:20" ht="15">
      <c r="A208" s="40"/>
      <c r="B208" s="40"/>
      <c r="C208" s="21" t="s">
        <v>44</v>
      </c>
      <c r="D208" s="141" t="s">
        <v>133</v>
      </c>
      <c r="E208" s="141" t="s">
        <v>158</v>
      </c>
      <c r="F208" s="138">
        <v>11</v>
      </c>
      <c r="G208" s="138" t="s">
        <v>37</v>
      </c>
      <c r="H208" s="140">
        <v>21</v>
      </c>
      <c r="I208" s="138">
        <v>8</v>
      </c>
      <c r="J208" s="138" t="s">
        <v>37</v>
      </c>
      <c r="K208" s="140">
        <v>21</v>
      </c>
      <c r="L208" s="138"/>
      <c r="M208" s="138" t="s">
        <v>37</v>
      </c>
      <c r="N208" s="140"/>
      <c r="O208" s="17">
        <f>F208+I208+L208</f>
        <v>19</v>
      </c>
      <c r="P208" s="18">
        <f>H208+K208+N208</f>
        <v>42</v>
      </c>
      <c r="Q208" s="19">
        <f>IF(F208&gt;H208,1,0)+IF(I208&gt;K208,1,0)+IF(L208&gt;N208,1,0)</f>
        <v>0</v>
      </c>
      <c r="R208" s="20">
        <f>IF(H208&gt;F208,1,0)+IF(K208&gt;I208,1,0)+IF(N208&gt;L208,1,0)</f>
        <v>2</v>
      </c>
      <c r="S208" s="19">
        <f>IF(Q208&gt;R208,1,0)</f>
        <v>0</v>
      </c>
      <c r="T208" s="20">
        <f>IF(R208&gt;Q208,1,0)</f>
        <v>1</v>
      </c>
    </row>
    <row r="209" spans="1:20" ht="15">
      <c r="A209" s="40"/>
      <c r="B209" s="40"/>
      <c r="C209" s="21" t="s">
        <v>45</v>
      </c>
      <c r="D209" s="141" t="s">
        <v>425</v>
      </c>
      <c r="E209" s="137" t="s">
        <v>402</v>
      </c>
      <c r="F209" s="138">
        <v>21</v>
      </c>
      <c r="G209" s="138" t="s">
        <v>37</v>
      </c>
      <c r="H209" s="140">
        <v>13</v>
      </c>
      <c r="I209" s="138">
        <v>21</v>
      </c>
      <c r="J209" s="138" t="s">
        <v>37</v>
      </c>
      <c r="K209" s="140">
        <v>16</v>
      </c>
      <c r="L209" s="138"/>
      <c r="M209" s="138" t="s">
        <v>37</v>
      </c>
      <c r="N209" s="140"/>
      <c r="O209" s="17">
        <f>F209+I209+L209</f>
        <v>42</v>
      </c>
      <c r="P209" s="18">
        <f>H209+K209+N209</f>
        <v>29</v>
      </c>
      <c r="Q209" s="19">
        <f>IF(F209&gt;H209,1,0)+IF(I209&gt;K209,1,0)+IF(L209&gt;N209,1,0)</f>
        <v>2</v>
      </c>
      <c r="R209" s="20">
        <f>IF(H209&gt;F209,1,0)+IF(K209&gt;I209,1,0)+IF(N209&gt;L209,1,0)</f>
        <v>0</v>
      </c>
      <c r="S209" s="19">
        <f>IF(Q209&gt;R209,1,0)</f>
        <v>1</v>
      </c>
      <c r="T209" s="20">
        <f>IF(R209&gt;Q209,1,0)</f>
        <v>0</v>
      </c>
    </row>
    <row r="210" spans="1:20" ht="15">
      <c r="A210" s="40"/>
      <c r="B210" s="40"/>
      <c r="C210" s="21" t="s">
        <v>46</v>
      </c>
      <c r="D210" s="141" t="s">
        <v>135</v>
      </c>
      <c r="E210" s="141" t="s">
        <v>213</v>
      </c>
      <c r="F210" s="138">
        <v>19</v>
      </c>
      <c r="G210" s="138" t="s">
        <v>37</v>
      </c>
      <c r="H210" s="140">
        <v>21</v>
      </c>
      <c r="I210" s="138">
        <v>12</v>
      </c>
      <c r="J210" s="138" t="s">
        <v>37</v>
      </c>
      <c r="K210" s="140">
        <v>21</v>
      </c>
      <c r="L210" s="138"/>
      <c r="M210" s="138" t="s">
        <v>37</v>
      </c>
      <c r="N210" s="140"/>
      <c r="O210" s="17">
        <f>F210+I210+L210</f>
        <v>31</v>
      </c>
      <c r="P210" s="18">
        <f>H210+K210+N210</f>
        <v>42</v>
      </c>
      <c r="Q210" s="19">
        <f>IF(F210&gt;H210,1,0)+IF(I210&gt;K210,1,0)+IF(L210&gt;N210,1,0)</f>
        <v>0</v>
      </c>
      <c r="R210" s="20">
        <f>IF(H210&gt;F210,1,0)+IF(K210&gt;I210,1,0)+IF(N210&gt;L210,1,0)</f>
        <v>2</v>
      </c>
      <c r="S210" s="19">
        <f>IF(Q210&gt;R210,1,0)</f>
        <v>0</v>
      </c>
      <c r="T210" s="20">
        <f>IF(R210&gt;Q210,1,0)</f>
        <v>1</v>
      </c>
    </row>
    <row r="211" spans="1:20" ht="15.75" thickBot="1">
      <c r="A211" s="40"/>
      <c r="B211" s="40"/>
      <c r="C211" s="35" t="s">
        <v>36</v>
      </c>
      <c r="D211" s="142" t="s">
        <v>206</v>
      </c>
      <c r="E211" s="142" t="s">
        <v>404</v>
      </c>
      <c r="F211" s="143">
        <v>12</v>
      </c>
      <c r="G211" s="143" t="s">
        <v>37</v>
      </c>
      <c r="H211" s="144">
        <v>21</v>
      </c>
      <c r="I211" s="143">
        <v>7</v>
      </c>
      <c r="J211" s="143" t="s">
        <v>37</v>
      </c>
      <c r="K211" s="144">
        <v>21</v>
      </c>
      <c r="L211" s="143"/>
      <c r="M211" s="143" t="s">
        <v>37</v>
      </c>
      <c r="N211" s="144"/>
      <c r="O211" s="22">
        <f>F211+I211+L211</f>
        <v>19</v>
      </c>
      <c r="P211" s="23">
        <f>H211+K211+N211</f>
        <v>42</v>
      </c>
      <c r="Q211" s="24">
        <f>IF(F211&gt;H211,1,0)+IF(I211&gt;K211,1,0)+IF(L211&gt;N211,1,0)</f>
        <v>0</v>
      </c>
      <c r="R211" s="25">
        <f>IF(H211&gt;F211,1,0)+IF(K211&gt;I211,1,0)+IF(N211&gt;L211,1,0)</f>
        <v>2</v>
      </c>
      <c r="S211" s="24">
        <f>IF(Q211&gt;R211,1,0)</f>
        <v>0</v>
      </c>
      <c r="T211" s="25">
        <f>IF(R211&gt;Q211,1,0)</f>
        <v>1</v>
      </c>
    </row>
    <row r="212" spans="1:20" ht="15.75" thickTop="1">
      <c r="A212" s="42"/>
      <c r="B212" s="42"/>
      <c r="C212" s="26" t="s">
        <v>38</v>
      </c>
      <c r="D212" s="145">
        <f>IF(S212+T212=0,0,IF(S212=T212,2,IF(S212&gt;T212,3,1)))</f>
        <v>1</v>
      </c>
      <c r="E212" s="145">
        <f>IF(S212+T212=0,0,IF(S212=T212,2,IF(T212&gt;S212,3,1)))</f>
        <v>3</v>
      </c>
      <c r="F212" s="146"/>
      <c r="G212" s="147"/>
      <c r="H212" s="147"/>
      <c r="I212" s="147"/>
      <c r="J212" s="147"/>
      <c r="K212" s="147"/>
      <c r="L212" s="147"/>
      <c r="M212" s="147"/>
      <c r="N212" s="148"/>
      <c r="O212" s="27">
        <f t="shared" ref="O212:T212" si="16">SUM(O207:O211)</f>
        <v>153</v>
      </c>
      <c r="P212" s="28">
        <f t="shared" si="16"/>
        <v>176</v>
      </c>
      <c r="Q212" s="28">
        <f t="shared" si="16"/>
        <v>4</v>
      </c>
      <c r="R212" s="28">
        <f t="shared" si="16"/>
        <v>6</v>
      </c>
      <c r="S212" s="28">
        <f t="shared" si="16"/>
        <v>2</v>
      </c>
      <c r="T212" s="28">
        <f t="shared" si="16"/>
        <v>3</v>
      </c>
    </row>
    <row r="213" spans="1:20" ht="15">
      <c r="A213" s="43"/>
      <c r="B213" s="43"/>
      <c r="C213" s="34" t="s">
        <v>47</v>
      </c>
      <c r="D213" s="436" t="str">
        <f>IF(D212+E212=0,0,IF(D212=E212,E205,IF(D212&gt;E212,D206,E206)))</f>
        <v xml:space="preserve">Sokol Č.Budějovice "B" </v>
      </c>
      <c r="E213" s="437"/>
      <c r="F213" s="149"/>
      <c r="G213" s="149"/>
      <c r="H213" s="149"/>
      <c r="I213" s="149"/>
      <c r="J213" s="149"/>
      <c r="K213" s="149"/>
      <c r="L213" s="149"/>
      <c r="M213" s="149"/>
      <c r="N213" s="149"/>
      <c r="O213" s="31"/>
      <c r="P213" s="32"/>
      <c r="Q213" s="32"/>
      <c r="R213" s="32"/>
      <c r="S213" s="32"/>
      <c r="T213" s="32"/>
    </row>
    <row r="214" spans="1:20">
      <c r="A214" s="44"/>
      <c r="B214" s="44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</row>
    <row r="215" spans="1:20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</row>
    <row r="216" spans="1:20" ht="15">
      <c r="A216" s="40"/>
      <c r="B216" s="40"/>
      <c r="C216" s="36"/>
      <c r="D216" s="151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</row>
    <row r="217" spans="1:20" ht="14.25">
      <c r="A217" s="41"/>
      <c r="B217" s="41"/>
    </row>
    <row r="218" spans="1:20" ht="15">
      <c r="A218" s="40"/>
      <c r="B218" s="40"/>
    </row>
    <row r="219" spans="1:20" ht="15">
      <c r="A219" s="40"/>
      <c r="B219" s="40"/>
    </row>
    <row r="220" spans="1:20" ht="15">
      <c r="A220" s="40"/>
      <c r="B220" s="40"/>
    </row>
    <row r="221" spans="1:20">
      <c r="A221"/>
      <c r="B221"/>
    </row>
    <row r="222" spans="1:20">
      <c r="A222"/>
      <c r="B222"/>
    </row>
    <row r="223" spans="1:20">
      <c r="A223"/>
      <c r="B223"/>
    </row>
    <row r="224" spans="1:20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 ht="15" hidden="1" customHeight="1">
      <c r="A234"/>
      <c r="B234"/>
    </row>
    <row r="235" spans="1:2" ht="15.75" hidden="1" customHeight="1" thickBot="1">
      <c r="A235"/>
      <c r="B235"/>
    </row>
    <row r="236" spans="1:2" ht="15.75" hidden="1" customHeight="1" thickTop="1">
      <c r="A236"/>
      <c r="B236"/>
    </row>
    <row r="237" spans="1:2" ht="15" hidden="1" customHeight="1">
      <c r="A237"/>
      <c r="B237"/>
    </row>
    <row r="238" spans="1:2" ht="15" hidden="1" customHeight="1">
      <c r="A238"/>
      <c r="B238"/>
    </row>
    <row r="239" spans="1:2" ht="15" hidden="1" customHeight="1">
      <c r="A239"/>
      <c r="B239"/>
    </row>
    <row r="240" spans="1:2" ht="15.75" hidden="1" customHeight="1" thickBot="1">
      <c r="A240"/>
      <c r="B240"/>
    </row>
    <row r="241" spans="1:2" ht="15" hidden="1" customHeight="1">
      <c r="A241"/>
      <c r="B241"/>
    </row>
    <row r="242" spans="1:2" ht="15" hidden="1" customHeight="1">
      <c r="A242"/>
      <c r="B242"/>
    </row>
    <row r="243" spans="1:2" ht="12.75" hidden="1" customHeight="1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14">
      <c r="A273" s="150"/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</row>
    <row r="274" spans="1:14" ht="15">
      <c r="A274" s="40"/>
      <c r="B274" s="40"/>
      <c r="C274" s="36"/>
      <c r="D274" s="151"/>
      <c r="E274" s="150"/>
      <c r="F274" s="150"/>
      <c r="G274" s="150"/>
      <c r="H274" s="150"/>
      <c r="I274" s="150"/>
      <c r="J274" s="150"/>
      <c r="K274" s="150"/>
      <c r="L274" s="150"/>
      <c r="M274" s="150"/>
      <c r="N274" s="150"/>
    </row>
    <row r="275" spans="1:14">
      <c r="A275"/>
      <c r="B275"/>
    </row>
    <row r="276" spans="1:14" ht="15" hidden="1" customHeight="1">
      <c r="A276"/>
      <c r="B276"/>
    </row>
    <row r="277" spans="1:14" ht="15.75" hidden="1" customHeight="1" thickBot="1">
      <c r="A277"/>
      <c r="B277"/>
    </row>
    <row r="278" spans="1:14" ht="15.75" hidden="1" customHeight="1" thickTop="1">
      <c r="A278"/>
      <c r="B278"/>
    </row>
    <row r="279" spans="1:14" ht="15" hidden="1" customHeight="1">
      <c r="A279"/>
      <c r="B279"/>
    </row>
    <row r="280" spans="1:14" ht="15" hidden="1" customHeight="1">
      <c r="A280"/>
      <c r="B280"/>
    </row>
    <row r="281" spans="1:14" ht="15" hidden="1" customHeight="1">
      <c r="A281"/>
      <c r="B281"/>
    </row>
    <row r="282" spans="1:14" ht="15.75" hidden="1" customHeight="1" thickBot="1">
      <c r="A282"/>
      <c r="B282"/>
    </row>
    <row r="283" spans="1:14" ht="15" hidden="1" customHeight="1">
      <c r="A283"/>
      <c r="B283"/>
    </row>
    <row r="284" spans="1:14" ht="15" hidden="1" customHeight="1">
      <c r="A284"/>
      <c r="B284"/>
    </row>
    <row r="285" spans="1:14" ht="12.75" hidden="1" customHeight="1">
      <c r="A285"/>
      <c r="B285"/>
    </row>
    <row r="286" spans="1:14">
      <c r="A286"/>
      <c r="B286"/>
    </row>
    <row r="287" spans="1:14">
      <c r="A287"/>
      <c r="B287"/>
    </row>
    <row r="288" spans="1:14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 ht="15" hidden="1" customHeight="1">
      <c r="A318"/>
      <c r="B318"/>
    </row>
    <row r="319" spans="1:2" ht="15.75" hidden="1" customHeight="1" thickBot="1">
      <c r="A319"/>
      <c r="B319"/>
    </row>
    <row r="320" spans="1:2" ht="15.75" hidden="1" customHeight="1" thickTop="1">
      <c r="A320"/>
      <c r="B320"/>
    </row>
    <row r="321" spans="1:2" ht="15" hidden="1" customHeight="1">
      <c r="A321"/>
      <c r="B321"/>
    </row>
    <row r="322" spans="1:2" ht="15" hidden="1" customHeight="1">
      <c r="A322"/>
      <c r="B322"/>
    </row>
    <row r="323" spans="1:2" ht="15" hidden="1" customHeight="1">
      <c r="A323"/>
      <c r="B323"/>
    </row>
    <row r="324" spans="1:2" ht="15.75" hidden="1" customHeight="1" thickBot="1">
      <c r="A324"/>
      <c r="B324"/>
    </row>
    <row r="325" spans="1:2" ht="15" hidden="1" customHeight="1">
      <c r="A325"/>
      <c r="B325"/>
    </row>
    <row r="326" spans="1:2" ht="15" hidden="1" customHeight="1">
      <c r="A326"/>
      <c r="B326"/>
    </row>
    <row r="327" spans="1:2" ht="15" hidden="1" customHeight="1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 ht="15" hidden="1" customHeight="1">
      <c r="A380"/>
      <c r="B380"/>
    </row>
    <row r="381" spans="1:2" ht="15.75" hidden="1" customHeight="1" thickBot="1">
      <c r="A381"/>
      <c r="B381"/>
    </row>
    <row r="382" spans="1:2" ht="15.75" hidden="1" customHeight="1" thickTop="1">
      <c r="A382"/>
      <c r="B382"/>
    </row>
    <row r="383" spans="1:2" ht="15" hidden="1" customHeight="1">
      <c r="A383"/>
      <c r="B383"/>
    </row>
    <row r="384" spans="1:2" ht="15" hidden="1" customHeight="1">
      <c r="A384"/>
      <c r="B384"/>
    </row>
    <row r="385" spans="1:2" ht="15" hidden="1" customHeight="1">
      <c r="A385"/>
      <c r="B385"/>
    </row>
    <row r="386" spans="1:2" ht="15.75" hidden="1" customHeight="1" thickBot="1">
      <c r="A386"/>
      <c r="B386"/>
    </row>
    <row r="387" spans="1:2" ht="15" hidden="1" customHeight="1">
      <c r="A387"/>
      <c r="B387"/>
    </row>
    <row r="388" spans="1:2" ht="15" hidden="1" customHeight="1">
      <c r="A388"/>
      <c r="B388"/>
    </row>
    <row r="389" spans="1:2" ht="12.75" hidden="1" customHeight="1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0">
      <c r="A417"/>
      <c r="B417"/>
    </row>
    <row r="418" spans="1:20">
      <c r="A418"/>
      <c r="B418"/>
    </row>
    <row r="419" spans="1:20">
      <c r="A419"/>
      <c r="B419"/>
    </row>
    <row r="420" spans="1:20">
      <c r="A420"/>
      <c r="B420"/>
    </row>
    <row r="421" spans="1:20">
      <c r="A421"/>
      <c r="B421"/>
    </row>
    <row r="422" spans="1:20">
      <c r="A422"/>
      <c r="B422"/>
    </row>
    <row r="423" spans="1:20">
      <c r="A423"/>
      <c r="B423"/>
    </row>
    <row r="424" spans="1:20">
      <c r="A424"/>
      <c r="B424"/>
    </row>
    <row r="425" spans="1:20">
      <c r="A425"/>
      <c r="B425"/>
    </row>
    <row r="426" spans="1:20">
      <c r="A426"/>
      <c r="B426"/>
    </row>
    <row r="427" spans="1:20">
      <c r="A427"/>
      <c r="B427"/>
    </row>
    <row r="428" spans="1:20">
      <c r="A428"/>
      <c r="B428"/>
    </row>
    <row r="429" spans="1:20">
      <c r="A429"/>
      <c r="B429"/>
    </row>
    <row r="430" spans="1:20" ht="15">
      <c r="A430" s="43"/>
      <c r="B430" s="43"/>
      <c r="C430" s="30"/>
      <c r="D430" s="149"/>
      <c r="E430" s="149"/>
      <c r="F430" s="149"/>
      <c r="G430" s="149"/>
      <c r="H430" s="149"/>
      <c r="I430" s="149"/>
      <c r="J430" s="149"/>
      <c r="K430" s="149"/>
      <c r="L430" s="149"/>
      <c r="M430" s="149"/>
      <c r="N430" s="149"/>
      <c r="O430" s="31"/>
      <c r="P430" s="32"/>
      <c r="Q430" s="32"/>
      <c r="R430" s="32"/>
      <c r="S430" s="32"/>
      <c r="T430" s="32"/>
    </row>
    <row r="431" spans="1:20">
      <c r="A431"/>
      <c r="B431"/>
    </row>
    <row r="432" spans="1:20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 ht="15" hidden="1" customHeight="1">
      <c r="A442"/>
      <c r="B442"/>
    </row>
    <row r="443" spans="1:2" ht="15.75" hidden="1" customHeight="1" thickBot="1">
      <c r="A443"/>
      <c r="B443"/>
    </row>
    <row r="444" spans="1:2" ht="15.75" hidden="1" customHeight="1" thickTop="1">
      <c r="A444"/>
      <c r="B444"/>
    </row>
    <row r="445" spans="1:2" ht="15" hidden="1" customHeight="1">
      <c r="A445"/>
      <c r="B445"/>
    </row>
    <row r="446" spans="1:2" ht="15" hidden="1" customHeight="1">
      <c r="A446"/>
      <c r="B446"/>
    </row>
    <row r="447" spans="1:2" ht="15" hidden="1" customHeight="1">
      <c r="A447"/>
      <c r="B447"/>
    </row>
    <row r="448" spans="1:2" ht="15.75" hidden="1" customHeight="1" thickBot="1">
      <c r="A448"/>
      <c r="B448"/>
    </row>
    <row r="449" spans="1:2" ht="15" hidden="1" customHeight="1">
      <c r="A449"/>
      <c r="B449"/>
    </row>
    <row r="450" spans="1:2" ht="15" hidden="1" customHeight="1">
      <c r="A450"/>
      <c r="B450"/>
    </row>
    <row r="451" spans="1:2" ht="12.75" hidden="1" customHeight="1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 ht="13.15" customHeight="1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 ht="12.75" hidden="1" customHeight="1">
      <c r="A478"/>
      <c r="B478"/>
    </row>
    <row r="479" spans="1:2">
      <c r="A479"/>
      <c r="B479"/>
    </row>
    <row r="480" spans="1:2">
      <c r="A480"/>
      <c r="B480"/>
    </row>
    <row r="481" spans="1:20">
      <c r="A481"/>
      <c r="B481"/>
    </row>
    <row r="482" spans="1:20">
      <c r="A482"/>
      <c r="B482"/>
    </row>
    <row r="483" spans="1:20">
      <c r="A483"/>
      <c r="B483"/>
    </row>
    <row r="484" spans="1:20" ht="12.75" hidden="1" customHeight="1">
      <c r="A484"/>
      <c r="B484"/>
    </row>
    <row r="485" spans="1:20">
      <c r="A485"/>
      <c r="B485"/>
    </row>
    <row r="486" spans="1:20">
      <c r="A486"/>
      <c r="B486"/>
    </row>
    <row r="487" spans="1:20">
      <c r="A487"/>
      <c r="B487"/>
    </row>
    <row r="488" spans="1:20">
      <c r="A488"/>
      <c r="B488"/>
    </row>
    <row r="489" spans="1:20" ht="12.75" hidden="1" customHeight="1">
      <c r="A489"/>
      <c r="B489"/>
    </row>
    <row r="490" spans="1:20">
      <c r="A490"/>
      <c r="B490"/>
    </row>
    <row r="491" spans="1:20">
      <c r="A491"/>
      <c r="B491"/>
    </row>
    <row r="492" spans="1:20">
      <c r="A492" s="44"/>
      <c r="B492" s="44"/>
      <c r="D492" s="150"/>
      <c r="E492" s="150"/>
      <c r="F492" s="150"/>
      <c r="G492" s="150"/>
      <c r="H492" s="150"/>
      <c r="I492" s="150"/>
      <c r="J492" s="150"/>
      <c r="K492" s="150"/>
      <c r="L492" s="150"/>
      <c r="M492" s="150"/>
      <c r="N492" s="150"/>
    </row>
    <row r="493" spans="1:20" ht="12.75" hidden="1" customHeight="1">
      <c r="A493" s="41"/>
      <c r="B493" s="41"/>
      <c r="C493" s="13"/>
      <c r="D493" s="130"/>
      <c r="E493" s="131" t="s">
        <v>48</v>
      </c>
      <c r="F493" s="433" t="s">
        <v>31</v>
      </c>
      <c r="G493" s="434"/>
      <c r="H493" s="434"/>
      <c r="I493" s="434"/>
      <c r="J493" s="434"/>
      <c r="K493" s="434"/>
      <c r="L493" s="434"/>
      <c r="M493" s="434"/>
      <c r="N493" s="435"/>
      <c r="O493" s="429" t="s">
        <v>32</v>
      </c>
      <c r="P493" s="430"/>
      <c r="Q493" s="429" t="s">
        <v>33</v>
      </c>
      <c r="R493" s="430"/>
      <c r="S493" s="429" t="s">
        <v>34</v>
      </c>
      <c r="T493" s="430"/>
    </row>
    <row r="494" spans="1:20">
      <c r="A494"/>
      <c r="B494"/>
    </row>
    <row r="495" spans="1:20">
      <c r="A495"/>
      <c r="B495"/>
    </row>
    <row r="496" spans="1:20">
      <c r="A496"/>
      <c r="B496"/>
    </row>
    <row r="497" spans="1:2" ht="12.75" hidden="1" customHeight="1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 ht="12.75" hidden="1" customHeight="1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 ht="12.75" hidden="1" customHeight="1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 ht="12.75" hidden="1" customHeight="1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 ht="12.75" hidden="1" customHeight="1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 ht="12.75" hidden="1" customHeight="1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</sheetData>
  <protectedRanges>
    <protectedRange sqref="N38:N42 N60:N64 N100:N104 N70:N74 N80:N84 N90:N94 N308:N312 N320:N324 N330:N334 N340:N341 N344:N346 N359:N363 N349:N353 N371:N375 N411:N415 N381:N385 N391:N395 N401:N405 N423:N427 N463:N467 N433:N437 N443:N447 N453:N457 N475:N479 N515:N519 N485:N489 N495:N499 N505:N509 N115:N119 N155:N159 N125:N129 N135:N139 N145:N149 N167:N171 N207:N211 N177:N181 N187:N191 N197:N201 N219:N222 N245:N249 N288:N291 N225:N229 N255:N259 N265:N269 N277:N281 N297:N301" name="Oblast7"/>
    <protectedRange sqref="L38:L42 L60:L64 L100:L104 L70:L74 L80:L84 L90:L94 L308:L312 L320:L324 L330:L334 L340:L341 L344:L346 L359:L363 L349:L353 L371:L375 L411:L415 L381:L385 L391:L395 L401:L405 L423:L427 L463:L467 L433:L437 L443:L447 L453:L457 L475:L479 L515:L519 L485:L489 L495:L499 L505:L509 L115:L119 L155:L159 L125:L129 L135:L139 L145:L149 L167:L171 L207:L211 L177:L181 L187:L191 L197:L201 L219:L222 L245:L249 L288:L291 L225:L229 L255:L259 L265:L269 L277:L281 L297:L301" name="Oblast6"/>
    <protectedRange sqref="K38:K42 K60:K64 K100:K104 K70:K74 K80:K84 K90:K94 K308:K312 K320:K324 K330:K334 K340:K341 K344:K346 K359:K363 K349:K353 K371:K375 K411:K415 K381:K385 K391:K395 K401:K405 K423:K427 K463:K467 K433:K437 K443:K447 K453:K457 K475:K479 K515:K519 K485:K489 K495:K499 K505:K509 K115:K119 K155:K159 K125:K129 K135:K139 K145:K149 K167:K171 K207:K211 K177:K181 K187:K191 K197:K201 K219:K222 K245:K249 K288:K291 K225:K229 K255:K259 K265:K269 K277:K281 K297:K301" name="Oblast5"/>
    <protectedRange sqref="I38:I42 I100:I104 I60:I64 I70:I74 I80:I84 I90:I94 I308:I312 I320:I324 I330:I334 I340:I341 I344:I346 I359:I363 I349:I353 I411:I415 I371:I375 I381:I385 I391:I395 I401:I405 I463:I467 I423:I427 I433:I437 I443:I447 I453:I457 I515:I519 I475:I479 I485:I489 I495:I499 I505:I509 I155:I159 I115:I119 I125:I129 I135:I139 I145:I149 I207:I211 I167:I171 I177:I181 I187:I191 I197:I201 I219:I222 I245:I249 I288:I291 I225:I229 I255:I259 I265:I269 I277:I281 I297:I301" name="Oblast4"/>
    <protectedRange sqref="H38:H42 H60:H64 H100:H104 H70:H74 H80:H84 H90:H94 H308:H312 H320:H324 H330:H334 H340:H341 H344:H346 H359:H363 H349:H353 H371:H375 H411:H415 H381:H385 H391:H395 H401:H405 H423:H427 H463:H467 H433:H437 H443:H447 H453:H457 H475:H479 H515:H519 H485:H489 H495:H499 H505:H509 H115:H119 H155:H159 H125:H129 H135:H139 H145:H149 H167:H171 H207:H211 H177:H181 H187:H191 H197:H201 H219:H222 H245:H249 H288:H291 H225:H229 H255:H259 H265:H269 H277:H281 H297:H301" name="Oblast3"/>
    <protectedRange sqref="F38:F42 F100:F104 F60:F64 F70:F74 F80:F84 F90:F94 F308:F312 F320:F324 F330:F334 F340:F341 F344:F346 F359:F363 F349:F353 F411:F415 F371:F375 F381:F385 F391:F395 F401:F405 F463:F467 F423:F427 F433:F437 F443:F447 F453:F457 F515:F519 F475:F479 F485:F489 F495:F499 F505:F509 F155:F159 F115:F119 F125:F129 F135:F139 F145:F149 F207:F211 F167:F171 F177:F181 F187:F191 F197:F201 F219:F222 F245:F249 F288:F291 F225:F229 F255:F259 F265:F269 F277:F281 F297:F301" name="Oblast2"/>
    <protectedRange sqref="N8:N12" name="Oblast7_1"/>
    <protectedRange sqref="L8:L12" name="Oblast6_1"/>
    <protectedRange sqref="K8:K12" name="Oblast5_1"/>
    <protectedRange sqref="I8:I12" name="Oblast4_1"/>
    <protectedRange sqref="H8:H12" name="Oblast3_1"/>
    <protectedRange sqref="F8:F12" name="Oblast2_1"/>
    <protectedRange sqref="N18:N22" name="Oblast7_2"/>
    <protectedRange sqref="L18:L22" name="Oblast6_2"/>
    <protectedRange sqref="K18:K22" name="Oblast5_2"/>
    <protectedRange sqref="I18:I22" name="Oblast4_2"/>
    <protectedRange sqref="H18:H22" name="Oblast3_2"/>
    <protectedRange sqref="F18:F22" name="Oblast2_2"/>
    <protectedRange sqref="N28:N32" name="Oblast7_3"/>
    <protectedRange sqref="L28:L32" name="Oblast6_3"/>
    <protectedRange sqref="K28:K32" name="Oblast5_3"/>
    <protectedRange sqref="I28:I32" name="Oblast4_3"/>
    <protectedRange sqref="H28:H32" name="Oblast3_3"/>
    <protectedRange sqref="F28:F32" name="Oblast2_3"/>
    <protectedRange sqref="N48:N52" name="Oblast7_4"/>
    <protectedRange sqref="L48:L52" name="Oblast6_4"/>
    <protectedRange sqref="K48:K52" name="Oblast5_4"/>
    <protectedRange sqref="I48:I52" name="Oblast4_4"/>
    <protectedRange sqref="H48:H52" name="Oblast3_4"/>
    <protectedRange sqref="F48:F52" name="Oblast2_4"/>
  </protectedRanges>
  <mergeCells count="84">
    <mergeCell ref="F165:N165"/>
    <mergeCell ref="O165:P166"/>
    <mergeCell ref="Q165:R166"/>
    <mergeCell ref="S165:T166"/>
    <mergeCell ref="F175:N175"/>
    <mergeCell ref="O175:P176"/>
    <mergeCell ref="Q175:R176"/>
    <mergeCell ref="S175:T176"/>
    <mergeCell ref="F185:N185"/>
    <mergeCell ref="O185:P186"/>
    <mergeCell ref="Q185:R186"/>
    <mergeCell ref="S185:T186"/>
    <mergeCell ref="F205:N205"/>
    <mergeCell ref="O205:P206"/>
    <mergeCell ref="Q205:R206"/>
    <mergeCell ref="S205:T206"/>
    <mergeCell ref="F143:N143"/>
    <mergeCell ref="O143:P144"/>
    <mergeCell ref="Q143:R144"/>
    <mergeCell ref="S143:T144"/>
    <mergeCell ref="D106:E106"/>
    <mergeCell ref="F113:N113"/>
    <mergeCell ref="O113:P114"/>
    <mergeCell ref="Q113:R114"/>
    <mergeCell ref="S113:T114"/>
    <mergeCell ref="F133:N133"/>
    <mergeCell ref="O133:P134"/>
    <mergeCell ref="Q133:R134"/>
    <mergeCell ref="S133:T134"/>
    <mergeCell ref="F88:N88"/>
    <mergeCell ref="O88:P89"/>
    <mergeCell ref="Q88:R89"/>
    <mergeCell ref="S88:T89"/>
    <mergeCell ref="F123:N123"/>
    <mergeCell ref="O123:P124"/>
    <mergeCell ref="Q123:R124"/>
    <mergeCell ref="S123:T124"/>
    <mergeCell ref="F98:N98"/>
    <mergeCell ref="O98:P99"/>
    <mergeCell ref="Q98:R99"/>
    <mergeCell ref="S98:T99"/>
    <mergeCell ref="D96:E96"/>
    <mergeCell ref="D86:E86"/>
    <mergeCell ref="F58:N58"/>
    <mergeCell ref="O58:P59"/>
    <mergeCell ref="Q58:R59"/>
    <mergeCell ref="D76:E76"/>
    <mergeCell ref="F78:N78"/>
    <mergeCell ref="O78:P79"/>
    <mergeCell ref="Q78:R79"/>
    <mergeCell ref="S58:T59"/>
    <mergeCell ref="D66:E66"/>
    <mergeCell ref="F68:N68"/>
    <mergeCell ref="O68:P69"/>
    <mergeCell ref="Q68:R69"/>
    <mergeCell ref="S68:T69"/>
    <mergeCell ref="S78:T79"/>
    <mergeCell ref="D54:E54"/>
    <mergeCell ref="F26:N26"/>
    <mergeCell ref="O26:P27"/>
    <mergeCell ref="Q26:R27"/>
    <mergeCell ref="S26:T27"/>
    <mergeCell ref="D34:E34"/>
    <mergeCell ref="F36:N36"/>
    <mergeCell ref="O36:P37"/>
    <mergeCell ref="Q36:R37"/>
    <mergeCell ref="S36:T37"/>
    <mergeCell ref="D44:E44"/>
    <mergeCell ref="F46:N46"/>
    <mergeCell ref="O46:P47"/>
    <mergeCell ref="Q46:R47"/>
    <mergeCell ref="S46:T47"/>
    <mergeCell ref="D24:E24"/>
    <mergeCell ref="A1:T1"/>
    <mergeCell ref="A4:B4"/>
    <mergeCell ref="F6:N6"/>
    <mergeCell ref="O6:P7"/>
    <mergeCell ref="Q6:R7"/>
    <mergeCell ref="S6:T7"/>
    <mergeCell ref="D14:E14"/>
    <mergeCell ref="F16:N16"/>
    <mergeCell ref="O16:P17"/>
    <mergeCell ref="Q16:R17"/>
    <mergeCell ref="S16:T17"/>
  </mergeCells>
  <pageMargins left="0.7" right="0.7" top="0.78740157499999996" bottom="0.78740157499999996" header="0.3" footer="0.3"/>
  <pageSetup paperSize="9" scale="9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4" zoomScale="85" zoomScaleNormal="85" workbookViewId="0">
      <selection activeCell="K2" sqref="K2"/>
    </sheetView>
  </sheetViews>
  <sheetFormatPr defaultRowHeight="15"/>
  <cols>
    <col min="1" max="1" width="7" style="314" customWidth="1"/>
    <col min="2" max="2" width="31.85546875" style="314" customWidth="1"/>
    <col min="3" max="5" width="31.7109375" style="314" customWidth="1"/>
    <col min="6" max="6" width="31.85546875" style="314" customWidth="1"/>
    <col min="7" max="16384" width="9.140625" style="314"/>
  </cols>
  <sheetData>
    <row r="1" spans="1:12" ht="24.75" customHeight="1" thickBot="1">
      <c r="A1" s="333"/>
      <c r="B1" s="347" t="s">
        <v>328</v>
      </c>
      <c r="C1" s="347" t="s">
        <v>327</v>
      </c>
      <c r="D1" s="347" t="s">
        <v>326</v>
      </c>
      <c r="E1" s="347" t="s">
        <v>325</v>
      </c>
      <c r="F1" s="347" t="s">
        <v>324</v>
      </c>
      <c r="G1" s="315" t="s">
        <v>373</v>
      </c>
      <c r="H1" s="315"/>
    </row>
    <row r="2" spans="1:12" ht="18.75" customHeight="1">
      <c r="A2" s="511" t="s">
        <v>320</v>
      </c>
      <c r="B2" s="342" t="s">
        <v>355</v>
      </c>
      <c r="C2" s="341" t="s">
        <v>356</v>
      </c>
      <c r="D2" s="341" t="s">
        <v>356</v>
      </c>
      <c r="E2" s="319" t="s">
        <v>319</v>
      </c>
      <c r="F2" s="326" t="s">
        <v>318</v>
      </c>
      <c r="G2" s="346" t="s">
        <v>323</v>
      </c>
      <c r="H2" s="345"/>
      <c r="I2" s="345"/>
    </row>
    <row r="3" spans="1:12" ht="17.25" customHeight="1" thickBot="1">
      <c r="A3" s="512"/>
      <c r="B3" s="340" t="s">
        <v>316</v>
      </c>
      <c r="C3" s="339" t="s">
        <v>315</v>
      </c>
      <c r="D3" s="339" t="s">
        <v>315</v>
      </c>
      <c r="E3" s="324" t="s">
        <v>314</v>
      </c>
      <c r="F3" s="323" t="s">
        <v>313</v>
      </c>
      <c r="G3" s="344"/>
      <c r="H3" s="344"/>
      <c r="I3" s="344"/>
    </row>
    <row r="4" spans="1:12" ht="18" customHeight="1">
      <c r="A4" s="511" t="s">
        <v>320</v>
      </c>
      <c r="B4" s="342" t="s">
        <v>355</v>
      </c>
      <c r="C4" s="342" t="s">
        <v>355</v>
      </c>
      <c r="D4" s="341" t="s">
        <v>356</v>
      </c>
      <c r="E4" s="319" t="s">
        <v>319</v>
      </c>
      <c r="F4" s="326" t="s">
        <v>318</v>
      </c>
      <c r="G4" s="315" t="s">
        <v>322</v>
      </c>
      <c r="H4" s="315"/>
      <c r="I4" s="315"/>
    </row>
    <row r="5" spans="1:12" ht="18" customHeight="1" thickBot="1">
      <c r="A5" s="512"/>
      <c r="B5" s="340" t="s">
        <v>316</v>
      </c>
      <c r="C5" s="340" t="s">
        <v>316</v>
      </c>
      <c r="D5" s="339" t="s">
        <v>315</v>
      </c>
      <c r="E5" s="324" t="s">
        <v>314</v>
      </c>
      <c r="F5" s="323" t="s">
        <v>313</v>
      </c>
      <c r="G5" s="315"/>
      <c r="H5" s="315"/>
      <c r="I5" s="315"/>
    </row>
    <row r="6" spans="1:12" ht="18.75" customHeight="1">
      <c r="A6" s="511" t="s">
        <v>320</v>
      </c>
      <c r="B6" s="342" t="s">
        <v>355</v>
      </c>
      <c r="C6" s="341" t="s">
        <v>356</v>
      </c>
      <c r="D6" s="319" t="s">
        <v>319</v>
      </c>
      <c r="E6" s="319" t="s">
        <v>319</v>
      </c>
      <c r="F6" s="326" t="s">
        <v>318</v>
      </c>
      <c r="G6" s="315" t="s">
        <v>321</v>
      </c>
      <c r="H6" s="315"/>
      <c r="I6" s="315"/>
    </row>
    <row r="7" spans="1:12" ht="18.75" customHeight="1" thickBot="1">
      <c r="A7" s="512"/>
      <c r="B7" s="340" t="s">
        <v>316</v>
      </c>
      <c r="C7" s="339" t="s">
        <v>315</v>
      </c>
      <c r="D7" s="324" t="s">
        <v>314</v>
      </c>
      <c r="E7" s="324" t="s">
        <v>314</v>
      </c>
      <c r="F7" s="323" t="s">
        <v>313</v>
      </c>
      <c r="G7" s="315"/>
      <c r="H7" s="315"/>
      <c r="I7" s="315"/>
      <c r="L7" s="343"/>
    </row>
    <row r="8" spans="1:12" ht="18.75" customHeight="1">
      <c r="A8" s="511" t="s">
        <v>320</v>
      </c>
      <c r="B8" s="342" t="s">
        <v>355</v>
      </c>
      <c r="C8" s="341" t="s">
        <v>356</v>
      </c>
      <c r="D8" s="319" t="s">
        <v>319</v>
      </c>
      <c r="E8" s="326" t="s">
        <v>318</v>
      </c>
      <c r="F8" s="326" t="s">
        <v>318</v>
      </c>
      <c r="G8" s="315" t="s">
        <v>317</v>
      </c>
      <c r="H8" s="315"/>
      <c r="I8" s="315"/>
    </row>
    <row r="9" spans="1:12" ht="18" customHeight="1" thickBot="1">
      <c r="A9" s="512"/>
      <c r="B9" s="340" t="s">
        <v>316</v>
      </c>
      <c r="C9" s="339" t="s">
        <v>315</v>
      </c>
      <c r="D9" s="324" t="s">
        <v>314</v>
      </c>
      <c r="E9" s="323" t="s">
        <v>313</v>
      </c>
      <c r="F9" s="323" t="s">
        <v>313</v>
      </c>
      <c r="G9" s="315"/>
      <c r="H9" s="315"/>
      <c r="I9" s="315"/>
    </row>
    <row r="10" spans="1:12" ht="18" customHeight="1">
      <c r="A10" s="511" t="s">
        <v>310</v>
      </c>
      <c r="B10" s="326" t="s">
        <v>357</v>
      </c>
      <c r="C10" s="326" t="s">
        <v>357</v>
      </c>
      <c r="D10" s="327" t="s">
        <v>358</v>
      </c>
      <c r="E10" s="327" t="s">
        <v>358</v>
      </c>
      <c r="F10" s="338" t="s">
        <v>309</v>
      </c>
      <c r="G10" s="315" t="s">
        <v>312</v>
      </c>
      <c r="H10" s="315"/>
      <c r="I10" s="315"/>
    </row>
    <row r="11" spans="1:12" ht="18" customHeight="1" thickBot="1">
      <c r="A11" s="512"/>
      <c r="B11" s="336" t="s">
        <v>307</v>
      </c>
      <c r="C11" s="336" t="s">
        <v>307</v>
      </c>
      <c r="D11" s="325" t="s">
        <v>306</v>
      </c>
      <c r="E11" s="325" t="s">
        <v>306</v>
      </c>
      <c r="F11" s="367" t="s">
        <v>305</v>
      </c>
      <c r="G11" s="315"/>
      <c r="H11" s="315"/>
      <c r="I11" s="315"/>
      <c r="L11" s="328"/>
    </row>
    <row r="12" spans="1:12" ht="18" customHeight="1">
      <c r="A12" s="511" t="s">
        <v>310</v>
      </c>
      <c r="B12" s="326" t="s">
        <v>357</v>
      </c>
      <c r="C12" s="326" t="s">
        <v>357</v>
      </c>
      <c r="D12" s="327" t="s">
        <v>358</v>
      </c>
      <c r="E12" s="338" t="s">
        <v>309</v>
      </c>
      <c r="F12" s="338" t="s">
        <v>309</v>
      </c>
      <c r="G12" s="315" t="s">
        <v>311</v>
      </c>
      <c r="H12" s="315"/>
      <c r="I12" s="315"/>
    </row>
    <row r="13" spans="1:12" ht="18" customHeight="1" thickBot="1">
      <c r="A13" s="512"/>
      <c r="B13" s="336" t="s">
        <v>307</v>
      </c>
      <c r="C13" s="336" t="s">
        <v>307</v>
      </c>
      <c r="D13" s="325" t="s">
        <v>306</v>
      </c>
      <c r="E13" s="367" t="s">
        <v>305</v>
      </c>
      <c r="F13" s="367" t="s">
        <v>305</v>
      </c>
      <c r="G13" s="315"/>
      <c r="H13" s="315"/>
      <c r="I13" s="315"/>
    </row>
    <row r="14" spans="1:12" ht="18" customHeight="1">
      <c r="A14" s="511" t="s">
        <v>310</v>
      </c>
      <c r="B14" s="326" t="s">
        <v>357</v>
      </c>
      <c r="C14" s="327" t="s">
        <v>358</v>
      </c>
      <c r="D14" s="327" t="s">
        <v>358</v>
      </c>
      <c r="E14" s="338" t="s">
        <v>309</v>
      </c>
      <c r="F14" s="338" t="s">
        <v>309</v>
      </c>
      <c r="G14" s="315" t="s">
        <v>308</v>
      </c>
      <c r="H14" s="337"/>
      <c r="I14" s="337"/>
    </row>
    <row r="15" spans="1:12" ht="18" customHeight="1" thickBot="1">
      <c r="A15" s="512"/>
      <c r="B15" s="336" t="s">
        <v>307</v>
      </c>
      <c r="C15" s="335" t="s">
        <v>306</v>
      </c>
      <c r="D15" s="335" t="s">
        <v>306</v>
      </c>
      <c r="E15" s="334" t="s">
        <v>305</v>
      </c>
      <c r="F15" s="334" t="s">
        <v>305</v>
      </c>
      <c r="G15" s="315"/>
      <c r="H15" s="315"/>
      <c r="I15" s="315"/>
    </row>
    <row r="16" spans="1:12" ht="18.75" customHeight="1">
      <c r="A16" s="511" t="s">
        <v>302</v>
      </c>
      <c r="B16" s="331" t="s">
        <v>359</v>
      </c>
      <c r="C16" s="331" t="s">
        <v>359</v>
      </c>
      <c r="D16" s="332" t="s">
        <v>360</v>
      </c>
      <c r="E16" s="332" t="s">
        <v>360</v>
      </c>
      <c r="F16" s="331" t="s">
        <v>301</v>
      </c>
      <c r="G16" s="315" t="s">
        <v>304</v>
      </c>
      <c r="H16" s="315"/>
      <c r="I16" s="315"/>
    </row>
    <row r="17" spans="1:15" ht="18" customHeight="1" thickBot="1">
      <c r="A17" s="512"/>
      <c r="B17" s="329" t="s">
        <v>299</v>
      </c>
      <c r="C17" s="329" t="s">
        <v>299</v>
      </c>
      <c r="D17" s="330" t="s">
        <v>298</v>
      </c>
      <c r="E17" s="330" t="s">
        <v>298</v>
      </c>
      <c r="F17" s="329" t="s">
        <v>297</v>
      </c>
      <c r="G17" s="315"/>
      <c r="H17" s="315"/>
      <c r="I17" s="315"/>
    </row>
    <row r="18" spans="1:15" ht="18.75" customHeight="1">
      <c r="A18" s="511" t="s">
        <v>302</v>
      </c>
      <c r="B18" s="331" t="s">
        <v>359</v>
      </c>
      <c r="C18" s="331" t="s">
        <v>359</v>
      </c>
      <c r="D18" s="332" t="s">
        <v>360</v>
      </c>
      <c r="E18" s="331" t="s">
        <v>301</v>
      </c>
      <c r="F18" s="331" t="s">
        <v>301</v>
      </c>
      <c r="G18" s="315" t="s">
        <v>303</v>
      </c>
      <c r="H18" s="315"/>
      <c r="I18" s="315"/>
      <c r="K18" s="328"/>
      <c r="O18" s="328"/>
    </row>
    <row r="19" spans="1:15" ht="18" customHeight="1" thickBot="1">
      <c r="A19" s="512"/>
      <c r="B19" s="329" t="s">
        <v>299</v>
      </c>
      <c r="C19" s="329" t="s">
        <v>299</v>
      </c>
      <c r="D19" s="330" t="s">
        <v>298</v>
      </c>
      <c r="E19" s="329" t="s">
        <v>297</v>
      </c>
      <c r="F19" s="329" t="s">
        <v>297</v>
      </c>
      <c r="G19" s="315"/>
      <c r="H19" s="315"/>
      <c r="I19" s="315"/>
    </row>
    <row r="20" spans="1:15" ht="18" customHeight="1">
      <c r="A20" s="511" t="s">
        <v>302</v>
      </c>
      <c r="B20" s="331" t="s">
        <v>359</v>
      </c>
      <c r="C20" s="332" t="s">
        <v>360</v>
      </c>
      <c r="D20" s="332" t="s">
        <v>360</v>
      </c>
      <c r="E20" s="331" t="s">
        <v>301</v>
      </c>
      <c r="F20" s="331" t="s">
        <v>301</v>
      </c>
      <c r="G20" s="315" t="s">
        <v>300</v>
      </c>
      <c r="H20" s="315"/>
      <c r="I20" s="315"/>
    </row>
    <row r="21" spans="1:15" ht="17.25" customHeight="1" thickBot="1">
      <c r="A21" s="512"/>
      <c r="B21" s="329" t="s">
        <v>299</v>
      </c>
      <c r="C21" s="330" t="s">
        <v>298</v>
      </c>
      <c r="D21" s="330" t="s">
        <v>298</v>
      </c>
      <c r="E21" s="329" t="s">
        <v>297</v>
      </c>
      <c r="F21" s="329" t="s">
        <v>297</v>
      </c>
      <c r="G21" s="315"/>
      <c r="H21" s="315"/>
      <c r="I21" s="315"/>
    </row>
    <row r="22" spans="1:15" ht="18.75">
      <c r="A22" s="511" t="s">
        <v>294</v>
      </c>
      <c r="B22" s="327" t="s">
        <v>361</v>
      </c>
      <c r="C22" s="327" t="s">
        <v>361</v>
      </c>
      <c r="D22" s="319" t="s">
        <v>362</v>
      </c>
      <c r="E22" s="319" t="s">
        <v>362</v>
      </c>
      <c r="F22" s="326" t="s">
        <v>293</v>
      </c>
      <c r="G22" s="315" t="s">
        <v>296</v>
      </c>
      <c r="H22" s="315"/>
      <c r="I22" s="315"/>
    </row>
    <row r="23" spans="1:15" ht="18" customHeight="1" thickBot="1">
      <c r="A23" s="512"/>
      <c r="B23" s="325" t="s">
        <v>291</v>
      </c>
      <c r="C23" s="325" t="s">
        <v>291</v>
      </c>
      <c r="D23" s="324" t="s">
        <v>290</v>
      </c>
      <c r="E23" s="324" t="s">
        <v>290</v>
      </c>
      <c r="F23" s="323" t="s">
        <v>289</v>
      </c>
      <c r="G23" s="315"/>
      <c r="H23" s="315"/>
      <c r="I23" s="315"/>
      <c r="K23" s="328"/>
      <c r="M23" s="328"/>
      <c r="O23" s="328"/>
    </row>
    <row r="24" spans="1:15" ht="18" customHeight="1">
      <c r="A24" s="511" t="s">
        <v>294</v>
      </c>
      <c r="B24" s="327" t="s">
        <v>361</v>
      </c>
      <c r="C24" s="327" t="s">
        <v>361</v>
      </c>
      <c r="D24" s="319" t="s">
        <v>362</v>
      </c>
      <c r="E24" s="326" t="s">
        <v>293</v>
      </c>
      <c r="F24" s="326" t="s">
        <v>293</v>
      </c>
      <c r="G24" s="315" t="s">
        <v>295</v>
      </c>
      <c r="H24" s="315"/>
      <c r="I24" s="315"/>
      <c r="J24" s="328"/>
    </row>
    <row r="25" spans="1:15" ht="18" customHeight="1" thickBot="1">
      <c r="A25" s="512"/>
      <c r="B25" s="325" t="s">
        <v>291</v>
      </c>
      <c r="C25" s="325" t="s">
        <v>291</v>
      </c>
      <c r="D25" s="324" t="s">
        <v>290</v>
      </c>
      <c r="E25" s="323" t="s">
        <v>289</v>
      </c>
      <c r="F25" s="323" t="s">
        <v>289</v>
      </c>
      <c r="G25" s="315"/>
      <c r="H25" s="315"/>
      <c r="I25" s="315"/>
    </row>
    <row r="26" spans="1:15" ht="18.75">
      <c r="A26" s="511" t="s">
        <v>294</v>
      </c>
      <c r="B26" s="327" t="s">
        <v>361</v>
      </c>
      <c r="C26" s="319" t="s">
        <v>362</v>
      </c>
      <c r="D26" s="319" t="s">
        <v>362</v>
      </c>
      <c r="E26" s="326" t="s">
        <v>293</v>
      </c>
      <c r="F26" s="326" t="s">
        <v>293</v>
      </c>
      <c r="G26" s="315" t="s">
        <v>292</v>
      </c>
      <c r="H26" s="315"/>
      <c r="I26" s="315"/>
    </row>
    <row r="27" spans="1:15" ht="18" customHeight="1" thickBot="1">
      <c r="A27" s="512"/>
      <c r="B27" s="325" t="s">
        <v>291</v>
      </c>
      <c r="C27" s="324" t="s">
        <v>290</v>
      </c>
      <c r="D27" s="324" t="s">
        <v>290</v>
      </c>
      <c r="E27" s="323" t="s">
        <v>289</v>
      </c>
      <c r="F27" s="323" t="s">
        <v>289</v>
      </c>
      <c r="G27" s="315"/>
      <c r="H27" s="315"/>
      <c r="I27" s="315"/>
    </row>
    <row r="28" spans="1:15" ht="18.75">
      <c r="A28" s="511" t="s">
        <v>286</v>
      </c>
      <c r="B28" s="321" t="s">
        <v>364</v>
      </c>
      <c r="C28" s="320" t="s">
        <v>363</v>
      </c>
      <c r="D28" s="320" t="s">
        <v>363</v>
      </c>
      <c r="E28" s="320" t="s">
        <v>363</v>
      </c>
      <c r="F28" s="319" t="s">
        <v>285</v>
      </c>
      <c r="G28" s="315" t="s">
        <v>288</v>
      </c>
      <c r="H28" s="315"/>
      <c r="I28" s="315"/>
    </row>
    <row r="29" spans="1:15" ht="18" customHeight="1" thickBot="1">
      <c r="A29" s="512"/>
      <c r="B29" s="318" t="s">
        <v>283</v>
      </c>
      <c r="C29" s="317" t="s">
        <v>282</v>
      </c>
      <c r="D29" s="317" t="s">
        <v>282</v>
      </c>
      <c r="E29" s="317" t="s">
        <v>282</v>
      </c>
      <c r="F29" s="322" t="s">
        <v>281</v>
      </c>
      <c r="H29" s="315"/>
      <c r="I29" s="315"/>
    </row>
    <row r="30" spans="1:15" ht="18.75">
      <c r="A30" s="511" t="s">
        <v>286</v>
      </c>
      <c r="B30" s="321" t="s">
        <v>364</v>
      </c>
      <c r="C30" s="321" t="s">
        <v>364</v>
      </c>
      <c r="D30" s="320" t="s">
        <v>363</v>
      </c>
      <c r="E30" s="319" t="s">
        <v>285</v>
      </c>
      <c r="F30" s="319" t="s">
        <v>285</v>
      </c>
      <c r="G30" s="315" t="s">
        <v>287</v>
      </c>
      <c r="H30" s="315"/>
      <c r="I30" s="315"/>
    </row>
    <row r="31" spans="1:15" ht="18" customHeight="1" thickBot="1">
      <c r="A31" s="512"/>
      <c r="B31" s="318" t="s">
        <v>283</v>
      </c>
      <c r="C31" s="318" t="s">
        <v>283</v>
      </c>
      <c r="D31" s="317" t="s">
        <v>282</v>
      </c>
      <c r="E31" s="322" t="s">
        <v>281</v>
      </c>
      <c r="F31" s="322" t="s">
        <v>281</v>
      </c>
      <c r="G31" s="315"/>
      <c r="H31" s="315"/>
      <c r="I31" s="315"/>
    </row>
    <row r="32" spans="1:15" ht="18" customHeight="1">
      <c r="A32" s="511" t="s">
        <v>286</v>
      </c>
      <c r="B32" s="321" t="s">
        <v>364</v>
      </c>
      <c r="C32" s="321" t="s">
        <v>364</v>
      </c>
      <c r="D32" s="320" t="s">
        <v>363</v>
      </c>
      <c r="E32" s="319" t="s">
        <v>285</v>
      </c>
      <c r="F32" s="319" t="s">
        <v>285</v>
      </c>
      <c r="G32" s="315" t="s">
        <v>284</v>
      </c>
      <c r="H32" s="315"/>
      <c r="I32" s="315"/>
    </row>
    <row r="33" spans="1:9" ht="18" customHeight="1" thickBot="1">
      <c r="A33" s="512"/>
      <c r="B33" s="318" t="s">
        <v>283</v>
      </c>
      <c r="C33" s="318" t="s">
        <v>283</v>
      </c>
      <c r="D33" s="317" t="s">
        <v>282</v>
      </c>
      <c r="E33" s="316" t="s">
        <v>281</v>
      </c>
      <c r="F33" s="316" t="s">
        <v>281</v>
      </c>
      <c r="H33" s="315"/>
      <c r="I33" s="315"/>
    </row>
  </sheetData>
  <mergeCells count="16"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4:A25"/>
    <mergeCell ref="A12:A13"/>
    <mergeCell ref="A2:A3"/>
    <mergeCell ref="A4:A5"/>
    <mergeCell ref="A6:A7"/>
    <mergeCell ref="A8:A9"/>
    <mergeCell ref="A10:A11"/>
  </mergeCells>
  <pageMargins left="1.1023622047244095" right="0.70866141732283472" top="0.78740157480314965" bottom="0.78740157480314965" header="0.31496062992125984" footer="0.31496062992125984"/>
  <pageSetup paperSize="8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2"/>
  <sheetViews>
    <sheetView zoomScaleNormal="100" workbookViewId="0">
      <pane ySplit="2" topLeftCell="A6" activePane="bottomLeft" state="frozen"/>
      <selection pane="bottomLeft" activeCell="U23" sqref="U23"/>
    </sheetView>
  </sheetViews>
  <sheetFormatPr defaultRowHeight="12.75"/>
  <cols>
    <col min="1" max="2" width="3.28515625" style="38" customWidth="1"/>
    <col min="3" max="3" width="17.5703125" customWidth="1"/>
    <col min="4" max="5" width="26.140625" customWidth="1"/>
    <col min="6" max="6" width="18.85546875" customWidth="1"/>
    <col min="7" max="7" width="0.140625" customWidth="1"/>
    <col min="8" max="9" width="4.7109375" customWidth="1"/>
    <col min="10" max="10" width="1.7109375" customWidth="1"/>
    <col min="11" max="12" width="4.7109375" customWidth="1"/>
    <col min="13" max="13" width="1.7109375" customWidth="1"/>
    <col min="14" max="14" width="4.7109375" customWidth="1"/>
    <col min="15" max="21" width="6.5703125" customWidth="1"/>
    <col min="22" max="22" width="6.7109375" customWidth="1"/>
    <col min="258" max="258" width="8.7109375" customWidth="1"/>
    <col min="259" max="259" width="25.28515625" customWidth="1"/>
    <col min="260" max="261" width="32.7109375" customWidth="1"/>
    <col min="262" max="262" width="4.7109375" customWidth="1"/>
    <col min="263" max="263" width="1.7109375" customWidth="1"/>
    <col min="264" max="265" width="4.7109375" customWidth="1"/>
    <col min="266" max="266" width="1.7109375" customWidth="1"/>
    <col min="267" max="268" width="4.7109375" customWidth="1"/>
    <col min="269" max="269" width="1.7109375" customWidth="1"/>
    <col min="270" max="270" width="4.7109375" customWidth="1"/>
    <col min="271" max="276" width="6.7109375" customWidth="1"/>
    <col min="277" max="277" width="6.85546875" customWidth="1"/>
    <col min="278" max="278" width="7.42578125" customWidth="1"/>
    <col min="514" max="514" width="8.7109375" customWidth="1"/>
    <col min="515" max="515" width="25.28515625" customWidth="1"/>
    <col min="516" max="517" width="32.7109375" customWidth="1"/>
    <col min="518" max="518" width="4.7109375" customWidth="1"/>
    <col min="519" max="519" width="1.7109375" customWidth="1"/>
    <col min="520" max="521" width="4.7109375" customWidth="1"/>
    <col min="522" max="522" width="1.7109375" customWidth="1"/>
    <col min="523" max="524" width="4.7109375" customWidth="1"/>
    <col min="525" max="525" width="1.7109375" customWidth="1"/>
    <col min="526" max="526" width="4.7109375" customWidth="1"/>
    <col min="527" max="532" width="6.7109375" customWidth="1"/>
    <col min="533" max="533" width="6.85546875" customWidth="1"/>
    <col min="534" max="534" width="7.42578125" customWidth="1"/>
    <col min="770" max="770" width="8.7109375" customWidth="1"/>
    <col min="771" max="771" width="25.28515625" customWidth="1"/>
    <col min="772" max="773" width="32.7109375" customWidth="1"/>
    <col min="774" max="774" width="4.7109375" customWidth="1"/>
    <col min="775" max="775" width="1.7109375" customWidth="1"/>
    <col min="776" max="777" width="4.7109375" customWidth="1"/>
    <col min="778" max="778" width="1.7109375" customWidth="1"/>
    <col min="779" max="780" width="4.7109375" customWidth="1"/>
    <col min="781" max="781" width="1.7109375" customWidth="1"/>
    <col min="782" max="782" width="4.7109375" customWidth="1"/>
    <col min="783" max="788" width="6.7109375" customWidth="1"/>
    <col min="789" max="789" width="6.85546875" customWidth="1"/>
    <col min="790" max="790" width="7.42578125" customWidth="1"/>
    <col min="1026" max="1026" width="8.7109375" customWidth="1"/>
    <col min="1027" max="1027" width="25.28515625" customWidth="1"/>
    <col min="1028" max="1029" width="32.7109375" customWidth="1"/>
    <col min="1030" max="1030" width="4.7109375" customWidth="1"/>
    <col min="1031" max="1031" width="1.7109375" customWidth="1"/>
    <col min="1032" max="1033" width="4.7109375" customWidth="1"/>
    <col min="1034" max="1034" width="1.7109375" customWidth="1"/>
    <col min="1035" max="1036" width="4.7109375" customWidth="1"/>
    <col min="1037" max="1037" width="1.7109375" customWidth="1"/>
    <col min="1038" max="1038" width="4.7109375" customWidth="1"/>
    <col min="1039" max="1044" width="6.7109375" customWidth="1"/>
    <col min="1045" max="1045" width="6.85546875" customWidth="1"/>
    <col min="1046" max="1046" width="7.42578125" customWidth="1"/>
    <col min="1282" max="1282" width="8.7109375" customWidth="1"/>
    <col min="1283" max="1283" width="25.28515625" customWidth="1"/>
    <col min="1284" max="1285" width="32.7109375" customWidth="1"/>
    <col min="1286" max="1286" width="4.7109375" customWidth="1"/>
    <col min="1287" max="1287" width="1.7109375" customWidth="1"/>
    <col min="1288" max="1289" width="4.7109375" customWidth="1"/>
    <col min="1290" max="1290" width="1.7109375" customWidth="1"/>
    <col min="1291" max="1292" width="4.7109375" customWidth="1"/>
    <col min="1293" max="1293" width="1.7109375" customWidth="1"/>
    <col min="1294" max="1294" width="4.7109375" customWidth="1"/>
    <col min="1295" max="1300" width="6.7109375" customWidth="1"/>
    <col min="1301" max="1301" width="6.85546875" customWidth="1"/>
    <col min="1302" max="1302" width="7.42578125" customWidth="1"/>
    <col min="1538" max="1538" width="8.7109375" customWidth="1"/>
    <col min="1539" max="1539" width="25.28515625" customWidth="1"/>
    <col min="1540" max="1541" width="32.7109375" customWidth="1"/>
    <col min="1542" max="1542" width="4.7109375" customWidth="1"/>
    <col min="1543" max="1543" width="1.7109375" customWidth="1"/>
    <col min="1544" max="1545" width="4.7109375" customWidth="1"/>
    <col min="1546" max="1546" width="1.7109375" customWidth="1"/>
    <col min="1547" max="1548" width="4.7109375" customWidth="1"/>
    <col min="1549" max="1549" width="1.7109375" customWidth="1"/>
    <col min="1550" max="1550" width="4.7109375" customWidth="1"/>
    <col min="1551" max="1556" width="6.7109375" customWidth="1"/>
    <col min="1557" max="1557" width="6.85546875" customWidth="1"/>
    <col min="1558" max="1558" width="7.42578125" customWidth="1"/>
    <col min="1794" max="1794" width="8.7109375" customWidth="1"/>
    <col min="1795" max="1795" width="25.28515625" customWidth="1"/>
    <col min="1796" max="1797" width="32.7109375" customWidth="1"/>
    <col min="1798" max="1798" width="4.7109375" customWidth="1"/>
    <col min="1799" max="1799" width="1.7109375" customWidth="1"/>
    <col min="1800" max="1801" width="4.7109375" customWidth="1"/>
    <col min="1802" max="1802" width="1.7109375" customWidth="1"/>
    <col min="1803" max="1804" width="4.7109375" customWidth="1"/>
    <col min="1805" max="1805" width="1.7109375" customWidth="1"/>
    <col min="1806" max="1806" width="4.7109375" customWidth="1"/>
    <col min="1807" max="1812" width="6.7109375" customWidth="1"/>
    <col min="1813" max="1813" width="6.85546875" customWidth="1"/>
    <col min="1814" max="1814" width="7.42578125" customWidth="1"/>
    <col min="2050" max="2050" width="8.7109375" customWidth="1"/>
    <col min="2051" max="2051" width="25.28515625" customWidth="1"/>
    <col min="2052" max="2053" width="32.7109375" customWidth="1"/>
    <col min="2054" max="2054" width="4.7109375" customWidth="1"/>
    <col min="2055" max="2055" width="1.7109375" customWidth="1"/>
    <col min="2056" max="2057" width="4.7109375" customWidth="1"/>
    <col min="2058" max="2058" width="1.7109375" customWidth="1"/>
    <col min="2059" max="2060" width="4.7109375" customWidth="1"/>
    <col min="2061" max="2061" width="1.7109375" customWidth="1"/>
    <col min="2062" max="2062" width="4.7109375" customWidth="1"/>
    <col min="2063" max="2068" width="6.7109375" customWidth="1"/>
    <col min="2069" max="2069" width="6.85546875" customWidth="1"/>
    <col min="2070" max="2070" width="7.42578125" customWidth="1"/>
    <col min="2306" max="2306" width="8.7109375" customWidth="1"/>
    <col min="2307" max="2307" width="25.28515625" customWidth="1"/>
    <col min="2308" max="2309" width="32.7109375" customWidth="1"/>
    <col min="2310" max="2310" width="4.7109375" customWidth="1"/>
    <col min="2311" max="2311" width="1.7109375" customWidth="1"/>
    <col min="2312" max="2313" width="4.7109375" customWidth="1"/>
    <col min="2314" max="2314" width="1.7109375" customWidth="1"/>
    <col min="2315" max="2316" width="4.7109375" customWidth="1"/>
    <col min="2317" max="2317" width="1.7109375" customWidth="1"/>
    <col min="2318" max="2318" width="4.7109375" customWidth="1"/>
    <col min="2319" max="2324" width="6.7109375" customWidth="1"/>
    <col min="2325" max="2325" width="6.85546875" customWidth="1"/>
    <col min="2326" max="2326" width="7.42578125" customWidth="1"/>
    <col min="2562" max="2562" width="8.7109375" customWidth="1"/>
    <col min="2563" max="2563" width="25.28515625" customWidth="1"/>
    <col min="2564" max="2565" width="32.7109375" customWidth="1"/>
    <col min="2566" max="2566" width="4.7109375" customWidth="1"/>
    <col min="2567" max="2567" width="1.7109375" customWidth="1"/>
    <col min="2568" max="2569" width="4.7109375" customWidth="1"/>
    <col min="2570" max="2570" width="1.7109375" customWidth="1"/>
    <col min="2571" max="2572" width="4.7109375" customWidth="1"/>
    <col min="2573" max="2573" width="1.7109375" customWidth="1"/>
    <col min="2574" max="2574" width="4.7109375" customWidth="1"/>
    <col min="2575" max="2580" width="6.7109375" customWidth="1"/>
    <col min="2581" max="2581" width="6.85546875" customWidth="1"/>
    <col min="2582" max="2582" width="7.42578125" customWidth="1"/>
    <col min="2818" max="2818" width="8.7109375" customWidth="1"/>
    <col min="2819" max="2819" width="25.28515625" customWidth="1"/>
    <col min="2820" max="2821" width="32.7109375" customWidth="1"/>
    <col min="2822" max="2822" width="4.7109375" customWidth="1"/>
    <col min="2823" max="2823" width="1.7109375" customWidth="1"/>
    <col min="2824" max="2825" width="4.7109375" customWidth="1"/>
    <col min="2826" max="2826" width="1.7109375" customWidth="1"/>
    <col min="2827" max="2828" width="4.7109375" customWidth="1"/>
    <col min="2829" max="2829" width="1.7109375" customWidth="1"/>
    <col min="2830" max="2830" width="4.7109375" customWidth="1"/>
    <col min="2831" max="2836" width="6.7109375" customWidth="1"/>
    <col min="2837" max="2837" width="6.85546875" customWidth="1"/>
    <col min="2838" max="2838" width="7.42578125" customWidth="1"/>
    <col min="3074" max="3074" width="8.7109375" customWidth="1"/>
    <col min="3075" max="3075" width="25.28515625" customWidth="1"/>
    <col min="3076" max="3077" width="32.7109375" customWidth="1"/>
    <col min="3078" max="3078" width="4.7109375" customWidth="1"/>
    <col min="3079" max="3079" width="1.7109375" customWidth="1"/>
    <col min="3080" max="3081" width="4.7109375" customWidth="1"/>
    <col min="3082" max="3082" width="1.7109375" customWidth="1"/>
    <col min="3083" max="3084" width="4.7109375" customWidth="1"/>
    <col min="3085" max="3085" width="1.7109375" customWidth="1"/>
    <col min="3086" max="3086" width="4.7109375" customWidth="1"/>
    <col min="3087" max="3092" width="6.7109375" customWidth="1"/>
    <col min="3093" max="3093" width="6.85546875" customWidth="1"/>
    <col min="3094" max="3094" width="7.42578125" customWidth="1"/>
    <col min="3330" max="3330" width="8.7109375" customWidth="1"/>
    <col min="3331" max="3331" width="25.28515625" customWidth="1"/>
    <col min="3332" max="3333" width="32.7109375" customWidth="1"/>
    <col min="3334" max="3334" width="4.7109375" customWidth="1"/>
    <col min="3335" max="3335" width="1.7109375" customWidth="1"/>
    <col min="3336" max="3337" width="4.7109375" customWidth="1"/>
    <col min="3338" max="3338" width="1.7109375" customWidth="1"/>
    <col min="3339" max="3340" width="4.7109375" customWidth="1"/>
    <col min="3341" max="3341" width="1.7109375" customWidth="1"/>
    <col min="3342" max="3342" width="4.7109375" customWidth="1"/>
    <col min="3343" max="3348" width="6.7109375" customWidth="1"/>
    <col min="3349" max="3349" width="6.85546875" customWidth="1"/>
    <col min="3350" max="3350" width="7.42578125" customWidth="1"/>
    <col min="3586" max="3586" width="8.7109375" customWidth="1"/>
    <col min="3587" max="3587" width="25.28515625" customWidth="1"/>
    <col min="3588" max="3589" width="32.7109375" customWidth="1"/>
    <col min="3590" max="3590" width="4.7109375" customWidth="1"/>
    <col min="3591" max="3591" width="1.7109375" customWidth="1"/>
    <col min="3592" max="3593" width="4.7109375" customWidth="1"/>
    <col min="3594" max="3594" width="1.7109375" customWidth="1"/>
    <col min="3595" max="3596" width="4.7109375" customWidth="1"/>
    <col min="3597" max="3597" width="1.7109375" customWidth="1"/>
    <col min="3598" max="3598" width="4.7109375" customWidth="1"/>
    <col min="3599" max="3604" width="6.7109375" customWidth="1"/>
    <col min="3605" max="3605" width="6.85546875" customWidth="1"/>
    <col min="3606" max="3606" width="7.42578125" customWidth="1"/>
    <col min="3842" max="3842" width="8.7109375" customWidth="1"/>
    <col min="3843" max="3843" width="25.28515625" customWidth="1"/>
    <col min="3844" max="3845" width="32.7109375" customWidth="1"/>
    <col min="3846" max="3846" width="4.7109375" customWidth="1"/>
    <col min="3847" max="3847" width="1.7109375" customWidth="1"/>
    <col min="3848" max="3849" width="4.7109375" customWidth="1"/>
    <col min="3850" max="3850" width="1.7109375" customWidth="1"/>
    <col min="3851" max="3852" width="4.7109375" customWidth="1"/>
    <col min="3853" max="3853" width="1.7109375" customWidth="1"/>
    <col min="3854" max="3854" width="4.7109375" customWidth="1"/>
    <col min="3855" max="3860" width="6.7109375" customWidth="1"/>
    <col min="3861" max="3861" width="6.85546875" customWidth="1"/>
    <col min="3862" max="3862" width="7.42578125" customWidth="1"/>
    <col min="4098" max="4098" width="8.7109375" customWidth="1"/>
    <col min="4099" max="4099" width="25.28515625" customWidth="1"/>
    <col min="4100" max="4101" width="32.7109375" customWidth="1"/>
    <col min="4102" max="4102" width="4.7109375" customWidth="1"/>
    <col min="4103" max="4103" width="1.7109375" customWidth="1"/>
    <col min="4104" max="4105" width="4.7109375" customWidth="1"/>
    <col min="4106" max="4106" width="1.7109375" customWidth="1"/>
    <col min="4107" max="4108" width="4.7109375" customWidth="1"/>
    <col min="4109" max="4109" width="1.7109375" customWidth="1"/>
    <col min="4110" max="4110" width="4.7109375" customWidth="1"/>
    <col min="4111" max="4116" width="6.7109375" customWidth="1"/>
    <col min="4117" max="4117" width="6.85546875" customWidth="1"/>
    <col min="4118" max="4118" width="7.42578125" customWidth="1"/>
    <col min="4354" max="4354" width="8.7109375" customWidth="1"/>
    <col min="4355" max="4355" width="25.28515625" customWidth="1"/>
    <col min="4356" max="4357" width="32.7109375" customWidth="1"/>
    <col min="4358" max="4358" width="4.7109375" customWidth="1"/>
    <col min="4359" max="4359" width="1.7109375" customWidth="1"/>
    <col min="4360" max="4361" width="4.7109375" customWidth="1"/>
    <col min="4362" max="4362" width="1.7109375" customWidth="1"/>
    <col min="4363" max="4364" width="4.7109375" customWidth="1"/>
    <col min="4365" max="4365" width="1.7109375" customWidth="1"/>
    <col min="4366" max="4366" width="4.7109375" customWidth="1"/>
    <col min="4367" max="4372" width="6.7109375" customWidth="1"/>
    <col min="4373" max="4373" width="6.85546875" customWidth="1"/>
    <col min="4374" max="4374" width="7.42578125" customWidth="1"/>
    <col min="4610" max="4610" width="8.7109375" customWidth="1"/>
    <col min="4611" max="4611" width="25.28515625" customWidth="1"/>
    <col min="4612" max="4613" width="32.7109375" customWidth="1"/>
    <col min="4614" max="4614" width="4.7109375" customWidth="1"/>
    <col min="4615" max="4615" width="1.7109375" customWidth="1"/>
    <col min="4616" max="4617" width="4.7109375" customWidth="1"/>
    <col min="4618" max="4618" width="1.7109375" customWidth="1"/>
    <col min="4619" max="4620" width="4.7109375" customWidth="1"/>
    <col min="4621" max="4621" width="1.7109375" customWidth="1"/>
    <col min="4622" max="4622" width="4.7109375" customWidth="1"/>
    <col min="4623" max="4628" width="6.7109375" customWidth="1"/>
    <col min="4629" max="4629" width="6.85546875" customWidth="1"/>
    <col min="4630" max="4630" width="7.42578125" customWidth="1"/>
    <col min="4866" max="4866" width="8.7109375" customWidth="1"/>
    <col min="4867" max="4867" width="25.28515625" customWidth="1"/>
    <col min="4868" max="4869" width="32.7109375" customWidth="1"/>
    <col min="4870" max="4870" width="4.7109375" customWidth="1"/>
    <col min="4871" max="4871" width="1.7109375" customWidth="1"/>
    <col min="4872" max="4873" width="4.7109375" customWidth="1"/>
    <col min="4874" max="4874" width="1.7109375" customWidth="1"/>
    <col min="4875" max="4876" width="4.7109375" customWidth="1"/>
    <col min="4877" max="4877" width="1.7109375" customWidth="1"/>
    <col min="4878" max="4878" width="4.7109375" customWidth="1"/>
    <col min="4879" max="4884" width="6.7109375" customWidth="1"/>
    <col min="4885" max="4885" width="6.85546875" customWidth="1"/>
    <col min="4886" max="4886" width="7.42578125" customWidth="1"/>
    <col min="5122" max="5122" width="8.7109375" customWidth="1"/>
    <col min="5123" max="5123" width="25.28515625" customWidth="1"/>
    <col min="5124" max="5125" width="32.7109375" customWidth="1"/>
    <col min="5126" max="5126" width="4.7109375" customWidth="1"/>
    <col min="5127" max="5127" width="1.7109375" customWidth="1"/>
    <col min="5128" max="5129" width="4.7109375" customWidth="1"/>
    <col min="5130" max="5130" width="1.7109375" customWidth="1"/>
    <col min="5131" max="5132" width="4.7109375" customWidth="1"/>
    <col min="5133" max="5133" width="1.7109375" customWidth="1"/>
    <col min="5134" max="5134" width="4.7109375" customWidth="1"/>
    <col min="5135" max="5140" width="6.7109375" customWidth="1"/>
    <col min="5141" max="5141" width="6.85546875" customWidth="1"/>
    <col min="5142" max="5142" width="7.42578125" customWidth="1"/>
    <col min="5378" max="5378" width="8.7109375" customWidth="1"/>
    <col min="5379" max="5379" width="25.28515625" customWidth="1"/>
    <col min="5380" max="5381" width="32.7109375" customWidth="1"/>
    <col min="5382" max="5382" width="4.7109375" customWidth="1"/>
    <col min="5383" max="5383" width="1.7109375" customWidth="1"/>
    <col min="5384" max="5385" width="4.7109375" customWidth="1"/>
    <col min="5386" max="5386" width="1.7109375" customWidth="1"/>
    <col min="5387" max="5388" width="4.7109375" customWidth="1"/>
    <col min="5389" max="5389" width="1.7109375" customWidth="1"/>
    <col min="5390" max="5390" width="4.7109375" customWidth="1"/>
    <col min="5391" max="5396" width="6.7109375" customWidth="1"/>
    <col min="5397" max="5397" width="6.85546875" customWidth="1"/>
    <col min="5398" max="5398" width="7.42578125" customWidth="1"/>
    <col min="5634" max="5634" width="8.7109375" customWidth="1"/>
    <col min="5635" max="5635" width="25.28515625" customWidth="1"/>
    <col min="5636" max="5637" width="32.7109375" customWidth="1"/>
    <col min="5638" max="5638" width="4.7109375" customWidth="1"/>
    <col min="5639" max="5639" width="1.7109375" customWidth="1"/>
    <col min="5640" max="5641" width="4.7109375" customWidth="1"/>
    <col min="5642" max="5642" width="1.7109375" customWidth="1"/>
    <col min="5643" max="5644" width="4.7109375" customWidth="1"/>
    <col min="5645" max="5645" width="1.7109375" customWidth="1"/>
    <col min="5646" max="5646" width="4.7109375" customWidth="1"/>
    <col min="5647" max="5652" width="6.7109375" customWidth="1"/>
    <col min="5653" max="5653" width="6.85546875" customWidth="1"/>
    <col min="5654" max="5654" width="7.42578125" customWidth="1"/>
    <col min="5890" max="5890" width="8.7109375" customWidth="1"/>
    <col min="5891" max="5891" width="25.28515625" customWidth="1"/>
    <col min="5892" max="5893" width="32.7109375" customWidth="1"/>
    <col min="5894" max="5894" width="4.7109375" customWidth="1"/>
    <col min="5895" max="5895" width="1.7109375" customWidth="1"/>
    <col min="5896" max="5897" width="4.7109375" customWidth="1"/>
    <col min="5898" max="5898" width="1.7109375" customWidth="1"/>
    <col min="5899" max="5900" width="4.7109375" customWidth="1"/>
    <col min="5901" max="5901" width="1.7109375" customWidth="1"/>
    <col min="5902" max="5902" width="4.7109375" customWidth="1"/>
    <col min="5903" max="5908" width="6.7109375" customWidth="1"/>
    <col min="5909" max="5909" width="6.85546875" customWidth="1"/>
    <col min="5910" max="5910" width="7.42578125" customWidth="1"/>
    <col min="6146" max="6146" width="8.7109375" customWidth="1"/>
    <col min="6147" max="6147" width="25.28515625" customWidth="1"/>
    <col min="6148" max="6149" width="32.7109375" customWidth="1"/>
    <col min="6150" max="6150" width="4.7109375" customWidth="1"/>
    <col min="6151" max="6151" width="1.7109375" customWidth="1"/>
    <col min="6152" max="6153" width="4.7109375" customWidth="1"/>
    <col min="6154" max="6154" width="1.7109375" customWidth="1"/>
    <col min="6155" max="6156" width="4.7109375" customWidth="1"/>
    <col min="6157" max="6157" width="1.7109375" customWidth="1"/>
    <col min="6158" max="6158" width="4.7109375" customWidth="1"/>
    <col min="6159" max="6164" width="6.7109375" customWidth="1"/>
    <col min="6165" max="6165" width="6.85546875" customWidth="1"/>
    <col min="6166" max="6166" width="7.42578125" customWidth="1"/>
    <col min="6402" max="6402" width="8.7109375" customWidth="1"/>
    <col min="6403" max="6403" width="25.28515625" customWidth="1"/>
    <col min="6404" max="6405" width="32.7109375" customWidth="1"/>
    <col min="6406" max="6406" width="4.7109375" customWidth="1"/>
    <col min="6407" max="6407" width="1.7109375" customWidth="1"/>
    <col min="6408" max="6409" width="4.7109375" customWidth="1"/>
    <col min="6410" max="6410" width="1.7109375" customWidth="1"/>
    <col min="6411" max="6412" width="4.7109375" customWidth="1"/>
    <col min="6413" max="6413" width="1.7109375" customWidth="1"/>
    <col min="6414" max="6414" width="4.7109375" customWidth="1"/>
    <col min="6415" max="6420" width="6.7109375" customWidth="1"/>
    <col min="6421" max="6421" width="6.85546875" customWidth="1"/>
    <col min="6422" max="6422" width="7.42578125" customWidth="1"/>
    <col min="6658" max="6658" width="8.7109375" customWidth="1"/>
    <col min="6659" max="6659" width="25.28515625" customWidth="1"/>
    <col min="6660" max="6661" width="32.7109375" customWidth="1"/>
    <col min="6662" max="6662" width="4.7109375" customWidth="1"/>
    <col min="6663" max="6663" width="1.7109375" customWidth="1"/>
    <col min="6664" max="6665" width="4.7109375" customWidth="1"/>
    <col min="6666" max="6666" width="1.7109375" customWidth="1"/>
    <col min="6667" max="6668" width="4.7109375" customWidth="1"/>
    <col min="6669" max="6669" width="1.7109375" customWidth="1"/>
    <col min="6670" max="6670" width="4.7109375" customWidth="1"/>
    <col min="6671" max="6676" width="6.7109375" customWidth="1"/>
    <col min="6677" max="6677" width="6.85546875" customWidth="1"/>
    <col min="6678" max="6678" width="7.42578125" customWidth="1"/>
    <col min="6914" max="6914" width="8.7109375" customWidth="1"/>
    <col min="6915" max="6915" width="25.28515625" customWidth="1"/>
    <col min="6916" max="6917" width="32.7109375" customWidth="1"/>
    <col min="6918" max="6918" width="4.7109375" customWidth="1"/>
    <col min="6919" max="6919" width="1.7109375" customWidth="1"/>
    <col min="6920" max="6921" width="4.7109375" customWidth="1"/>
    <col min="6922" max="6922" width="1.7109375" customWidth="1"/>
    <col min="6923" max="6924" width="4.7109375" customWidth="1"/>
    <col min="6925" max="6925" width="1.7109375" customWidth="1"/>
    <col min="6926" max="6926" width="4.7109375" customWidth="1"/>
    <col min="6927" max="6932" width="6.7109375" customWidth="1"/>
    <col min="6933" max="6933" width="6.85546875" customWidth="1"/>
    <col min="6934" max="6934" width="7.42578125" customWidth="1"/>
    <col min="7170" max="7170" width="8.7109375" customWidth="1"/>
    <col min="7171" max="7171" width="25.28515625" customWidth="1"/>
    <col min="7172" max="7173" width="32.7109375" customWidth="1"/>
    <col min="7174" max="7174" width="4.7109375" customWidth="1"/>
    <col min="7175" max="7175" width="1.7109375" customWidth="1"/>
    <col min="7176" max="7177" width="4.7109375" customWidth="1"/>
    <col min="7178" max="7178" width="1.7109375" customWidth="1"/>
    <col min="7179" max="7180" width="4.7109375" customWidth="1"/>
    <col min="7181" max="7181" width="1.7109375" customWidth="1"/>
    <col min="7182" max="7182" width="4.7109375" customWidth="1"/>
    <col min="7183" max="7188" width="6.7109375" customWidth="1"/>
    <col min="7189" max="7189" width="6.85546875" customWidth="1"/>
    <col min="7190" max="7190" width="7.42578125" customWidth="1"/>
    <col min="7426" max="7426" width="8.7109375" customWidth="1"/>
    <col min="7427" max="7427" width="25.28515625" customWidth="1"/>
    <col min="7428" max="7429" width="32.7109375" customWidth="1"/>
    <col min="7430" max="7430" width="4.7109375" customWidth="1"/>
    <col min="7431" max="7431" width="1.7109375" customWidth="1"/>
    <col min="7432" max="7433" width="4.7109375" customWidth="1"/>
    <col min="7434" max="7434" width="1.7109375" customWidth="1"/>
    <col min="7435" max="7436" width="4.7109375" customWidth="1"/>
    <col min="7437" max="7437" width="1.7109375" customWidth="1"/>
    <col min="7438" max="7438" width="4.7109375" customWidth="1"/>
    <col min="7439" max="7444" width="6.7109375" customWidth="1"/>
    <col min="7445" max="7445" width="6.85546875" customWidth="1"/>
    <col min="7446" max="7446" width="7.42578125" customWidth="1"/>
    <col min="7682" max="7682" width="8.7109375" customWidth="1"/>
    <col min="7683" max="7683" width="25.28515625" customWidth="1"/>
    <col min="7684" max="7685" width="32.7109375" customWidth="1"/>
    <col min="7686" max="7686" width="4.7109375" customWidth="1"/>
    <col min="7687" max="7687" width="1.7109375" customWidth="1"/>
    <col min="7688" max="7689" width="4.7109375" customWidth="1"/>
    <col min="7690" max="7690" width="1.7109375" customWidth="1"/>
    <col min="7691" max="7692" width="4.7109375" customWidth="1"/>
    <col min="7693" max="7693" width="1.7109375" customWidth="1"/>
    <col min="7694" max="7694" width="4.7109375" customWidth="1"/>
    <col min="7695" max="7700" width="6.7109375" customWidth="1"/>
    <col min="7701" max="7701" width="6.85546875" customWidth="1"/>
    <col min="7702" max="7702" width="7.42578125" customWidth="1"/>
    <col min="7938" max="7938" width="8.7109375" customWidth="1"/>
    <col min="7939" max="7939" width="25.28515625" customWidth="1"/>
    <col min="7940" max="7941" width="32.7109375" customWidth="1"/>
    <col min="7942" max="7942" width="4.7109375" customWidth="1"/>
    <col min="7943" max="7943" width="1.7109375" customWidth="1"/>
    <col min="7944" max="7945" width="4.7109375" customWidth="1"/>
    <col min="7946" max="7946" width="1.7109375" customWidth="1"/>
    <col min="7947" max="7948" width="4.7109375" customWidth="1"/>
    <col min="7949" max="7949" width="1.7109375" customWidth="1"/>
    <col min="7950" max="7950" width="4.7109375" customWidth="1"/>
    <col min="7951" max="7956" width="6.7109375" customWidth="1"/>
    <col min="7957" max="7957" width="6.85546875" customWidth="1"/>
    <col min="7958" max="7958" width="7.42578125" customWidth="1"/>
    <col min="8194" max="8194" width="8.7109375" customWidth="1"/>
    <col min="8195" max="8195" width="25.28515625" customWidth="1"/>
    <col min="8196" max="8197" width="32.7109375" customWidth="1"/>
    <col min="8198" max="8198" width="4.7109375" customWidth="1"/>
    <col min="8199" max="8199" width="1.7109375" customWidth="1"/>
    <col min="8200" max="8201" width="4.7109375" customWidth="1"/>
    <col min="8202" max="8202" width="1.7109375" customWidth="1"/>
    <col min="8203" max="8204" width="4.7109375" customWidth="1"/>
    <col min="8205" max="8205" width="1.7109375" customWidth="1"/>
    <col min="8206" max="8206" width="4.7109375" customWidth="1"/>
    <col min="8207" max="8212" width="6.7109375" customWidth="1"/>
    <col min="8213" max="8213" width="6.85546875" customWidth="1"/>
    <col min="8214" max="8214" width="7.42578125" customWidth="1"/>
    <col min="8450" max="8450" width="8.7109375" customWidth="1"/>
    <col min="8451" max="8451" width="25.28515625" customWidth="1"/>
    <col min="8452" max="8453" width="32.7109375" customWidth="1"/>
    <col min="8454" max="8454" width="4.7109375" customWidth="1"/>
    <col min="8455" max="8455" width="1.7109375" customWidth="1"/>
    <col min="8456" max="8457" width="4.7109375" customWidth="1"/>
    <col min="8458" max="8458" width="1.7109375" customWidth="1"/>
    <col min="8459" max="8460" width="4.7109375" customWidth="1"/>
    <col min="8461" max="8461" width="1.7109375" customWidth="1"/>
    <col min="8462" max="8462" width="4.7109375" customWidth="1"/>
    <col min="8463" max="8468" width="6.7109375" customWidth="1"/>
    <col min="8469" max="8469" width="6.85546875" customWidth="1"/>
    <col min="8470" max="8470" width="7.42578125" customWidth="1"/>
    <col min="8706" max="8706" width="8.7109375" customWidth="1"/>
    <col min="8707" max="8707" width="25.28515625" customWidth="1"/>
    <col min="8708" max="8709" width="32.7109375" customWidth="1"/>
    <col min="8710" max="8710" width="4.7109375" customWidth="1"/>
    <col min="8711" max="8711" width="1.7109375" customWidth="1"/>
    <col min="8712" max="8713" width="4.7109375" customWidth="1"/>
    <col min="8714" max="8714" width="1.7109375" customWidth="1"/>
    <col min="8715" max="8716" width="4.7109375" customWidth="1"/>
    <col min="8717" max="8717" width="1.7109375" customWidth="1"/>
    <col min="8718" max="8718" width="4.7109375" customWidth="1"/>
    <col min="8719" max="8724" width="6.7109375" customWidth="1"/>
    <col min="8725" max="8725" width="6.85546875" customWidth="1"/>
    <col min="8726" max="8726" width="7.42578125" customWidth="1"/>
    <col min="8962" max="8962" width="8.7109375" customWidth="1"/>
    <col min="8963" max="8963" width="25.28515625" customWidth="1"/>
    <col min="8964" max="8965" width="32.7109375" customWidth="1"/>
    <col min="8966" max="8966" width="4.7109375" customWidth="1"/>
    <col min="8967" max="8967" width="1.7109375" customWidth="1"/>
    <col min="8968" max="8969" width="4.7109375" customWidth="1"/>
    <col min="8970" max="8970" width="1.7109375" customWidth="1"/>
    <col min="8971" max="8972" width="4.7109375" customWidth="1"/>
    <col min="8973" max="8973" width="1.7109375" customWidth="1"/>
    <col min="8974" max="8974" width="4.7109375" customWidth="1"/>
    <col min="8975" max="8980" width="6.7109375" customWidth="1"/>
    <col min="8981" max="8981" width="6.85546875" customWidth="1"/>
    <col min="8982" max="8982" width="7.42578125" customWidth="1"/>
    <col min="9218" max="9218" width="8.7109375" customWidth="1"/>
    <col min="9219" max="9219" width="25.28515625" customWidth="1"/>
    <col min="9220" max="9221" width="32.7109375" customWidth="1"/>
    <col min="9222" max="9222" width="4.7109375" customWidth="1"/>
    <col min="9223" max="9223" width="1.7109375" customWidth="1"/>
    <col min="9224" max="9225" width="4.7109375" customWidth="1"/>
    <col min="9226" max="9226" width="1.7109375" customWidth="1"/>
    <col min="9227" max="9228" width="4.7109375" customWidth="1"/>
    <col min="9229" max="9229" width="1.7109375" customWidth="1"/>
    <col min="9230" max="9230" width="4.7109375" customWidth="1"/>
    <col min="9231" max="9236" width="6.7109375" customWidth="1"/>
    <col min="9237" max="9237" width="6.85546875" customWidth="1"/>
    <col min="9238" max="9238" width="7.42578125" customWidth="1"/>
    <col min="9474" max="9474" width="8.7109375" customWidth="1"/>
    <col min="9475" max="9475" width="25.28515625" customWidth="1"/>
    <col min="9476" max="9477" width="32.7109375" customWidth="1"/>
    <col min="9478" max="9478" width="4.7109375" customWidth="1"/>
    <col min="9479" max="9479" width="1.7109375" customWidth="1"/>
    <col min="9480" max="9481" width="4.7109375" customWidth="1"/>
    <col min="9482" max="9482" width="1.7109375" customWidth="1"/>
    <col min="9483" max="9484" width="4.7109375" customWidth="1"/>
    <col min="9485" max="9485" width="1.7109375" customWidth="1"/>
    <col min="9486" max="9486" width="4.7109375" customWidth="1"/>
    <col min="9487" max="9492" width="6.7109375" customWidth="1"/>
    <col min="9493" max="9493" width="6.85546875" customWidth="1"/>
    <col min="9494" max="9494" width="7.42578125" customWidth="1"/>
    <col min="9730" max="9730" width="8.7109375" customWidth="1"/>
    <col min="9731" max="9731" width="25.28515625" customWidth="1"/>
    <col min="9732" max="9733" width="32.7109375" customWidth="1"/>
    <col min="9734" max="9734" width="4.7109375" customWidth="1"/>
    <col min="9735" max="9735" width="1.7109375" customWidth="1"/>
    <col min="9736" max="9737" width="4.7109375" customWidth="1"/>
    <col min="9738" max="9738" width="1.7109375" customWidth="1"/>
    <col min="9739" max="9740" width="4.7109375" customWidth="1"/>
    <col min="9741" max="9741" width="1.7109375" customWidth="1"/>
    <col min="9742" max="9742" width="4.7109375" customWidth="1"/>
    <col min="9743" max="9748" width="6.7109375" customWidth="1"/>
    <col min="9749" max="9749" width="6.85546875" customWidth="1"/>
    <col min="9750" max="9750" width="7.42578125" customWidth="1"/>
    <col min="9986" max="9986" width="8.7109375" customWidth="1"/>
    <col min="9987" max="9987" width="25.28515625" customWidth="1"/>
    <col min="9988" max="9989" width="32.7109375" customWidth="1"/>
    <col min="9990" max="9990" width="4.7109375" customWidth="1"/>
    <col min="9991" max="9991" width="1.7109375" customWidth="1"/>
    <col min="9992" max="9993" width="4.7109375" customWidth="1"/>
    <col min="9994" max="9994" width="1.7109375" customWidth="1"/>
    <col min="9995" max="9996" width="4.7109375" customWidth="1"/>
    <col min="9997" max="9997" width="1.7109375" customWidth="1"/>
    <col min="9998" max="9998" width="4.7109375" customWidth="1"/>
    <col min="9999" max="10004" width="6.7109375" customWidth="1"/>
    <col min="10005" max="10005" width="6.85546875" customWidth="1"/>
    <col min="10006" max="10006" width="7.42578125" customWidth="1"/>
    <col min="10242" max="10242" width="8.7109375" customWidth="1"/>
    <col min="10243" max="10243" width="25.28515625" customWidth="1"/>
    <col min="10244" max="10245" width="32.7109375" customWidth="1"/>
    <col min="10246" max="10246" width="4.7109375" customWidth="1"/>
    <col min="10247" max="10247" width="1.7109375" customWidth="1"/>
    <col min="10248" max="10249" width="4.7109375" customWidth="1"/>
    <col min="10250" max="10250" width="1.7109375" customWidth="1"/>
    <col min="10251" max="10252" width="4.7109375" customWidth="1"/>
    <col min="10253" max="10253" width="1.7109375" customWidth="1"/>
    <col min="10254" max="10254" width="4.7109375" customWidth="1"/>
    <col min="10255" max="10260" width="6.7109375" customWidth="1"/>
    <col min="10261" max="10261" width="6.85546875" customWidth="1"/>
    <col min="10262" max="10262" width="7.42578125" customWidth="1"/>
    <col min="10498" max="10498" width="8.7109375" customWidth="1"/>
    <col min="10499" max="10499" width="25.28515625" customWidth="1"/>
    <col min="10500" max="10501" width="32.7109375" customWidth="1"/>
    <col min="10502" max="10502" width="4.7109375" customWidth="1"/>
    <col min="10503" max="10503" width="1.7109375" customWidth="1"/>
    <col min="10504" max="10505" width="4.7109375" customWidth="1"/>
    <col min="10506" max="10506" width="1.7109375" customWidth="1"/>
    <col min="10507" max="10508" width="4.7109375" customWidth="1"/>
    <col min="10509" max="10509" width="1.7109375" customWidth="1"/>
    <col min="10510" max="10510" width="4.7109375" customWidth="1"/>
    <col min="10511" max="10516" width="6.7109375" customWidth="1"/>
    <col min="10517" max="10517" width="6.85546875" customWidth="1"/>
    <col min="10518" max="10518" width="7.42578125" customWidth="1"/>
    <col min="10754" max="10754" width="8.7109375" customWidth="1"/>
    <col min="10755" max="10755" width="25.28515625" customWidth="1"/>
    <col min="10756" max="10757" width="32.7109375" customWidth="1"/>
    <col min="10758" max="10758" width="4.7109375" customWidth="1"/>
    <col min="10759" max="10759" width="1.7109375" customWidth="1"/>
    <col min="10760" max="10761" width="4.7109375" customWidth="1"/>
    <col min="10762" max="10762" width="1.7109375" customWidth="1"/>
    <col min="10763" max="10764" width="4.7109375" customWidth="1"/>
    <col min="10765" max="10765" width="1.7109375" customWidth="1"/>
    <col min="10766" max="10766" width="4.7109375" customWidth="1"/>
    <col min="10767" max="10772" width="6.7109375" customWidth="1"/>
    <col min="10773" max="10773" width="6.85546875" customWidth="1"/>
    <col min="10774" max="10774" width="7.42578125" customWidth="1"/>
    <col min="11010" max="11010" width="8.7109375" customWidth="1"/>
    <col min="11011" max="11011" width="25.28515625" customWidth="1"/>
    <col min="11012" max="11013" width="32.7109375" customWidth="1"/>
    <col min="11014" max="11014" width="4.7109375" customWidth="1"/>
    <col min="11015" max="11015" width="1.7109375" customWidth="1"/>
    <col min="11016" max="11017" width="4.7109375" customWidth="1"/>
    <col min="11018" max="11018" width="1.7109375" customWidth="1"/>
    <col min="11019" max="11020" width="4.7109375" customWidth="1"/>
    <col min="11021" max="11021" width="1.7109375" customWidth="1"/>
    <col min="11022" max="11022" width="4.7109375" customWidth="1"/>
    <col min="11023" max="11028" width="6.7109375" customWidth="1"/>
    <col min="11029" max="11029" width="6.85546875" customWidth="1"/>
    <col min="11030" max="11030" width="7.42578125" customWidth="1"/>
    <col min="11266" max="11266" width="8.7109375" customWidth="1"/>
    <col min="11267" max="11267" width="25.28515625" customWidth="1"/>
    <col min="11268" max="11269" width="32.7109375" customWidth="1"/>
    <col min="11270" max="11270" width="4.7109375" customWidth="1"/>
    <col min="11271" max="11271" width="1.7109375" customWidth="1"/>
    <col min="11272" max="11273" width="4.7109375" customWidth="1"/>
    <col min="11274" max="11274" width="1.7109375" customWidth="1"/>
    <col min="11275" max="11276" width="4.7109375" customWidth="1"/>
    <col min="11277" max="11277" width="1.7109375" customWidth="1"/>
    <col min="11278" max="11278" width="4.7109375" customWidth="1"/>
    <col min="11279" max="11284" width="6.7109375" customWidth="1"/>
    <col min="11285" max="11285" width="6.85546875" customWidth="1"/>
    <col min="11286" max="11286" width="7.42578125" customWidth="1"/>
    <col min="11522" max="11522" width="8.7109375" customWidth="1"/>
    <col min="11523" max="11523" width="25.28515625" customWidth="1"/>
    <col min="11524" max="11525" width="32.7109375" customWidth="1"/>
    <col min="11526" max="11526" width="4.7109375" customWidth="1"/>
    <col min="11527" max="11527" width="1.7109375" customWidth="1"/>
    <col min="11528" max="11529" width="4.7109375" customWidth="1"/>
    <col min="11530" max="11530" width="1.7109375" customWidth="1"/>
    <col min="11531" max="11532" width="4.7109375" customWidth="1"/>
    <col min="11533" max="11533" width="1.7109375" customWidth="1"/>
    <col min="11534" max="11534" width="4.7109375" customWidth="1"/>
    <col min="11535" max="11540" width="6.7109375" customWidth="1"/>
    <col min="11541" max="11541" width="6.85546875" customWidth="1"/>
    <col min="11542" max="11542" width="7.42578125" customWidth="1"/>
    <col min="11778" max="11778" width="8.7109375" customWidth="1"/>
    <col min="11779" max="11779" width="25.28515625" customWidth="1"/>
    <col min="11780" max="11781" width="32.7109375" customWidth="1"/>
    <col min="11782" max="11782" width="4.7109375" customWidth="1"/>
    <col min="11783" max="11783" width="1.7109375" customWidth="1"/>
    <col min="11784" max="11785" width="4.7109375" customWidth="1"/>
    <col min="11786" max="11786" width="1.7109375" customWidth="1"/>
    <col min="11787" max="11788" width="4.7109375" customWidth="1"/>
    <col min="11789" max="11789" width="1.7109375" customWidth="1"/>
    <col min="11790" max="11790" width="4.7109375" customWidth="1"/>
    <col min="11791" max="11796" width="6.7109375" customWidth="1"/>
    <col min="11797" max="11797" width="6.85546875" customWidth="1"/>
    <col min="11798" max="11798" width="7.42578125" customWidth="1"/>
    <col min="12034" max="12034" width="8.7109375" customWidth="1"/>
    <col min="12035" max="12035" width="25.28515625" customWidth="1"/>
    <col min="12036" max="12037" width="32.7109375" customWidth="1"/>
    <col min="12038" max="12038" width="4.7109375" customWidth="1"/>
    <col min="12039" max="12039" width="1.7109375" customWidth="1"/>
    <col min="12040" max="12041" width="4.7109375" customWidth="1"/>
    <col min="12042" max="12042" width="1.7109375" customWidth="1"/>
    <col min="12043" max="12044" width="4.7109375" customWidth="1"/>
    <col min="12045" max="12045" width="1.7109375" customWidth="1"/>
    <col min="12046" max="12046" width="4.7109375" customWidth="1"/>
    <col min="12047" max="12052" width="6.7109375" customWidth="1"/>
    <col min="12053" max="12053" width="6.85546875" customWidth="1"/>
    <col min="12054" max="12054" width="7.42578125" customWidth="1"/>
    <col min="12290" max="12290" width="8.7109375" customWidth="1"/>
    <col min="12291" max="12291" width="25.28515625" customWidth="1"/>
    <col min="12292" max="12293" width="32.7109375" customWidth="1"/>
    <col min="12294" max="12294" width="4.7109375" customWidth="1"/>
    <col min="12295" max="12295" width="1.7109375" customWidth="1"/>
    <col min="12296" max="12297" width="4.7109375" customWidth="1"/>
    <col min="12298" max="12298" width="1.7109375" customWidth="1"/>
    <col min="12299" max="12300" width="4.7109375" customWidth="1"/>
    <col min="12301" max="12301" width="1.7109375" customWidth="1"/>
    <col min="12302" max="12302" width="4.7109375" customWidth="1"/>
    <col min="12303" max="12308" width="6.7109375" customWidth="1"/>
    <col min="12309" max="12309" width="6.85546875" customWidth="1"/>
    <col min="12310" max="12310" width="7.42578125" customWidth="1"/>
    <col min="12546" max="12546" width="8.7109375" customWidth="1"/>
    <col min="12547" max="12547" width="25.28515625" customWidth="1"/>
    <col min="12548" max="12549" width="32.7109375" customWidth="1"/>
    <col min="12550" max="12550" width="4.7109375" customWidth="1"/>
    <col min="12551" max="12551" width="1.7109375" customWidth="1"/>
    <col min="12552" max="12553" width="4.7109375" customWidth="1"/>
    <col min="12554" max="12554" width="1.7109375" customWidth="1"/>
    <col min="12555" max="12556" width="4.7109375" customWidth="1"/>
    <col min="12557" max="12557" width="1.7109375" customWidth="1"/>
    <col min="12558" max="12558" width="4.7109375" customWidth="1"/>
    <col min="12559" max="12564" width="6.7109375" customWidth="1"/>
    <col min="12565" max="12565" width="6.85546875" customWidth="1"/>
    <col min="12566" max="12566" width="7.42578125" customWidth="1"/>
    <col min="12802" max="12802" width="8.7109375" customWidth="1"/>
    <col min="12803" max="12803" width="25.28515625" customWidth="1"/>
    <col min="12804" max="12805" width="32.7109375" customWidth="1"/>
    <col min="12806" max="12806" width="4.7109375" customWidth="1"/>
    <col min="12807" max="12807" width="1.7109375" customWidth="1"/>
    <col min="12808" max="12809" width="4.7109375" customWidth="1"/>
    <col min="12810" max="12810" width="1.7109375" customWidth="1"/>
    <col min="12811" max="12812" width="4.7109375" customWidth="1"/>
    <col min="12813" max="12813" width="1.7109375" customWidth="1"/>
    <col min="12814" max="12814" width="4.7109375" customWidth="1"/>
    <col min="12815" max="12820" width="6.7109375" customWidth="1"/>
    <col min="12821" max="12821" width="6.85546875" customWidth="1"/>
    <col min="12822" max="12822" width="7.42578125" customWidth="1"/>
    <col min="13058" max="13058" width="8.7109375" customWidth="1"/>
    <col min="13059" max="13059" width="25.28515625" customWidth="1"/>
    <col min="13060" max="13061" width="32.7109375" customWidth="1"/>
    <col min="13062" max="13062" width="4.7109375" customWidth="1"/>
    <col min="13063" max="13063" width="1.7109375" customWidth="1"/>
    <col min="13064" max="13065" width="4.7109375" customWidth="1"/>
    <col min="13066" max="13066" width="1.7109375" customWidth="1"/>
    <col min="13067" max="13068" width="4.7109375" customWidth="1"/>
    <col min="13069" max="13069" width="1.7109375" customWidth="1"/>
    <col min="13070" max="13070" width="4.7109375" customWidth="1"/>
    <col min="13071" max="13076" width="6.7109375" customWidth="1"/>
    <col min="13077" max="13077" width="6.85546875" customWidth="1"/>
    <col min="13078" max="13078" width="7.42578125" customWidth="1"/>
    <col min="13314" max="13314" width="8.7109375" customWidth="1"/>
    <col min="13315" max="13315" width="25.28515625" customWidth="1"/>
    <col min="13316" max="13317" width="32.7109375" customWidth="1"/>
    <col min="13318" max="13318" width="4.7109375" customWidth="1"/>
    <col min="13319" max="13319" width="1.7109375" customWidth="1"/>
    <col min="13320" max="13321" width="4.7109375" customWidth="1"/>
    <col min="13322" max="13322" width="1.7109375" customWidth="1"/>
    <col min="13323" max="13324" width="4.7109375" customWidth="1"/>
    <col min="13325" max="13325" width="1.7109375" customWidth="1"/>
    <col min="13326" max="13326" width="4.7109375" customWidth="1"/>
    <col min="13327" max="13332" width="6.7109375" customWidth="1"/>
    <col min="13333" max="13333" width="6.85546875" customWidth="1"/>
    <col min="13334" max="13334" width="7.42578125" customWidth="1"/>
    <col min="13570" max="13570" width="8.7109375" customWidth="1"/>
    <col min="13571" max="13571" width="25.28515625" customWidth="1"/>
    <col min="13572" max="13573" width="32.7109375" customWidth="1"/>
    <col min="13574" max="13574" width="4.7109375" customWidth="1"/>
    <col min="13575" max="13575" width="1.7109375" customWidth="1"/>
    <col min="13576" max="13577" width="4.7109375" customWidth="1"/>
    <col min="13578" max="13578" width="1.7109375" customWidth="1"/>
    <col min="13579" max="13580" width="4.7109375" customWidth="1"/>
    <col min="13581" max="13581" width="1.7109375" customWidth="1"/>
    <col min="13582" max="13582" width="4.7109375" customWidth="1"/>
    <col min="13583" max="13588" width="6.7109375" customWidth="1"/>
    <col min="13589" max="13589" width="6.85546875" customWidth="1"/>
    <col min="13590" max="13590" width="7.42578125" customWidth="1"/>
    <col min="13826" max="13826" width="8.7109375" customWidth="1"/>
    <col min="13827" max="13827" width="25.28515625" customWidth="1"/>
    <col min="13828" max="13829" width="32.7109375" customWidth="1"/>
    <col min="13830" max="13830" width="4.7109375" customWidth="1"/>
    <col min="13831" max="13831" width="1.7109375" customWidth="1"/>
    <col min="13832" max="13833" width="4.7109375" customWidth="1"/>
    <col min="13834" max="13834" width="1.7109375" customWidth="1"/>
    <col min="13835" max="13836" width="4.7109375" customWidth="1"/>
    <col min="13837" max="13837" width="1.7109375" customWidth="1"/>
    <col min="13838" max="13838" width="4.7109375" customWidth="1"/>
    <col min="13839" max="13844" width="6.7109375" customWidth="1"/>
    <col min="13845" max="13845" width="6.85546875" customWidth="1"/>
    <col min="13846" max="13846" width="7.42578125" customWidth="1"/>
    <col min="14082" max="14082" width="8.7109375" customWidth="1"/>
    <col min="14083" max="14083" width="25.28515625" customWidth="1"/>
    <col min="14084" max="14085" width="32.7109375" customWidth="1"/>
    <col min="14086" max="14086" width="4.7109375" customWidth="1"/>
    <col min="14087" max="14087" width="1.7109375" customWidth="1"/>
    <col min="14088" max="14089" width="4.7109375" customWidth="1"/>
    <col min="14090" max="14090" width="1.7109375" customWidth="1"/>
    <col min="14091" max="14092" width="4.7109375" customWidth="1"/>
    <col min="14093" max="14093" width="1.7109375" customWidth="1"/>
    <col min="14094" max="14094" width="4.7109375" customWidth="1"/>
    <col min="14095" max="14100" width="6.7109375" customWidth="1"/>
    <col min="14101" max="14101" width="6.85546875" customWidth="1"/>
    <col min="14102" max="14102" width="7.42578125" customWidth="1"/>
    <col min="14338" max="14338" width="8.7109375" customWidth="1"/>
    <col min="14339" max="14339" width="25.28515625" customWidth="1"/>
    <col min="14340" max="14341" width="32.7109375" customWidth="1"/>
    <col min="14342" max="14342" width="4.7109375" customWidth="1"/>
    <col min="14343" max="14343" width="1.7109375" customWidth="1"/>
    <col min="14344" max="14345" width="4.7109375" customWidth="1"/>
    <col min="14346" max="14346" width="1.7109375" customWidth="1"/>
    <col min="14347" max="14348" width="4.7109375" customWidth="1"/>
    <col min="14349" max="14349" width="1.7109375" customWidth="1"/>
    <col min="14350" max="14350" width="4.7109375" customWidth="1"/>
    <col min="14351" max="14356" width="6.7109375" customWidth="1"/>
    <col min="14357" max="14357" width="6.85546875" customWidth="1"/>
    <col min="14358" max="14358" width="7.42578125" customWidth="1"/>
    <col min="14594" max="14594" width="8.7109375" customWidth="1"/>
    <col min="14595" max="14595" width="25.28515625" customWidth="1"/>
    <col min="14596" max="14597" width="32.7109375" customWidth="1"/>
    <col min="14598" max="14598" width="4.7109375" customWidth="1"/>
    <col min="14599" max="14599" width="1.7109375" customWidth="1"/>
    <col min="14600" max="14601" width="4.7109375" customWidth="1"/>
    <col min="14602" max="14602" width="1.7109375" customWidth="1"/>
    <col min="14603" max="14604" width="4.7109375" customWidth="1"/>
    <col min="14605" max="14605" width="1.7109375" customWidth="1"/>
    <col min="14606" max="14606" width="4.7109375" customWidth="1"/>
    <col min="14607" max="14612" width="6.7109375" customWidth="1"/>
    <col min="14613" max="14613" width="6.85546875" customWidth="1"/>
    <col min="14614" max="14614" width="7.42578125" customWidth="1"/>
    <col min="14850" max="14850" width="8.7109375" customWidth="1"/>
    <col min="14851" max="14851" width="25.28515625" customWidth="1"/>
    <col min="14852" max="14853" width="32.7109375" customWidth="1"/>
    <col min="14854" max="14854" width="4.7109375" customWidth="1"/>
    <col min="14855" max="14855" width="1.7109375" customWidth="1"/>
    <col min="14856" max="14857" width="4.7109375" customWidth="1"/>
    <col min="14858" max="14858" width="1.7109375" customWidth="1"/>
    <col min="14859" max="14860" width="4.7109375" customWidth="1"/>
    <col min="14861" max="14861" width="1.7109375" customWidth="1"/>
    <col min="14862" max="14862" width="4.7109375" customWidth="1"/>
    <col min="14863" max="14868" width="6.7109375" customWidth="1"/>
    <col min="14869" max="14869" width="6.85546875" customWidth="1"/>
    <col min="14870" max="14870" width="7.42578125" customWidth="1"/>
    <col min="15106" max="15106" width="8.7109375" customWidth="1"/>
    <col min="15107" max="15107" width="25.28515625" customWidth="1"/>
    <col min="15108" max="15109" width="32.7109375" customWidth="1"/>
    <col min="15110" max="15110" width="4.7109375" customWidth="1"/>
    <col min="15111" max="15111" width="1.7109375" customWidth="1"/>
    <col min="15112" max="15113" width="4.7109375" customWidth="1"/>
    <col min="15114" max="15114" width="1.7109375" customWidth="1"/>
    <col min="15115" max="15116" width="4.7109375" customWidth="1"/>
    <col min="15117" max="15117" width="1.7109375" customWidth="1"/>
    <col min="15118" max="15118" width="4.7109375" customWidth="1"/>
    <col min="15119" max="15124" width="6.7109375" customWidth="1"/>
    <col min="15125" max="15125" width="6.85546875" customWidth="1"/>
    <col min="15126" max="15126" width="7.42578125" customWidth="1"/>
    <col min="15362" max="15362" width="8.7109375" customWidth="1"/>
    <col min="15363" max="15363" width="25.28515625" customWidth="1"/>
    <col min="15364" max="15365" width="32.7109375" customWidth="1"/>
    <col min="15366" max="15366" width="4.7109375" customWidth="1"/>
    <col min="15367" max="15367" width="1.7109375" customWidth="1"/>
    <col min="15368" max="15369" width="4.7109375" customWidth="1"/>
    <col min="15370" max="15370" width="1.7109375" customWidth="1"/>
    <col min="15371" max="15372" width="4.7109375" customWidth="1"/>
    <col min="15373" max="15373" width="1.7109375" customWidth="1"/>
    <col min="15374" max="15374" width="4.7109375" customWidth="1"/>
    <col min="15375" max="15380" width="6.7109375" customWidth="1"/>
    <col min="15381" max="15381" width="6.85546875" customWidth="1"/>
    <col min="15382" max="15382" width="7.42578125" customWidth="1"/>
    <col min="15618" max="15618" width="8.7109375" customWidth="1"/>
    <col min="15619" max="15619" width="25.28515625" customWidth="1"/>
    <col min="15620" max="15621" width="32.7109375" customWidth="1"/>
    <col min="15622" max="15622" width="4.7109375" customWidth="1"/>
    <col min="15623" max="15623" width="1.7109375" customWidth="1"/>
    <col min="15624" max="15625" width="4.7109375" customWidth="1"/>
    <col min="15626" max="15626" width="1.7109375" customWidth="1"/>
    <col min="15627" max="15628" width="4.7109375" customWidth="1"/>
    <col min="15629" max="15629" width="1.7109375" customWidth="1"/>
    <col min="15630" max="15630" width="4.7109375" customWidth="1"/>
    <col min="15631" max="15636" width="6.7109375" customWidth="1"/>
    <col min="15637" max="15637" width="6.85546875" customWidth="1"/>
    <col min="15638" max="15638" width="7.42578125" customWidth="1"/>
    <col min="15874" max="15874" width="8.7109375" customWidth="1"/>
    <col min="15875" max="15875" width="25.28515625" customWidth="1"/>
    <col min="15876" max="15877" width="32.7109375" customWidth="1"/>
    <col min="15878" max="15878" width="4.7109375" customWidth="1"/>
    <col min="15879" max="15879" width="1.7109375" customWidth="1"/>
    <col min="15880" max="15881" width="4.7109375" customWidth="1"/>
    <col min="15882" max="15882" width="1.7109375" customWidth="1"/>
    <col min="15883" max="15884" width="4.7109375" customWidth="1"/>
    <col min="15885" max="15885" width="1.7109375" customWidth="1"/>
    <col min="15886" max="15886" width="4.7109375" customWidth="1"/>
    <col min="15887" max="15892" width="6.7109375" customWidth="1"/>
    <col min="15893" max="15893" width="6.85546875" customWidth="1"/>
    <col min="15894" max="15894" width="7.42578125" customWidth="1"/>
    <col min="16130" max="16130" width="8.7109375" customWidth="1"/>
    <col min="16131" max="16131" width="25.28515625" customWidth="1"/>
    <col min="16132" max="16133" width="32.7109375" customWidth="1"/>
    <col min="16134" max="16134" width="4.7109375" customWidth="1"/>
    <col min="16135" max="16135" width="1.7109375" customWidth="1"/>
    <col min="16136" max="16137" width="4.7109375" customWidth="1"/>
    <col min="16138" max="16138" width="1.7109375" customWidth="1"/>
    <col min="16139" max="16140" width="4.7109375" customWidth="1"/>
    <col min="16141" max="16141" width="1.7109375" customWidth="1"/>
    <col min="16142" max="16142" width="4.7109375" customWidth="1"/>
    <col min="16143" max="16148" width="6.7109375" customWidth="1"/>
    <col min="16149" max="16149" width="6.85546875" customWidth="1"/>
    <col min="16150" max="16150" width="7.42578125" customWidth="1"/>
  </cols>
  <sheetData>
    <row r="1" spans="1:23" ht="16.5" thickBot="1">
      <c r="A1" s="508" t="s">
        <v>252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10"/>
    </row>
    <row r="2" spans="1:23" ht="5.25" customHeight="1">
      <c r="A2" s="39"/>
      <c r="B2" s="39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4" spans="1:23" ht="15">
      <c r="A4" s="507" t="s">
        <v>0</v>
      </c>
      <c r="B4" s="507"/>
      <c r="C4" s="37" t="s">
        <v>253</v>
      </c>
      <c r="D4" s="284"/>
    </row>
    <row r="5" spans="1:23" ht="15">
      <c r="A5" s="40"/>
      <c r="B5" s="40"/>
      <c r="C5" s="36" t="s">
        <v>29</v>
      </c>
      <c r="D5" s="36" t="s">
        <v>226</v>
      </c>
    </row>
    <row r="6" spans="1:23" s="13" customFormat="1" ht="14.25">
      <c r="A6" s="41"/>
      <c r="B6" s="41"/>
      <c r="D6" s="288" t="s">
        <v>267</v>
      </c>
      <c r="E6" s="289" t="s">
        <v>378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 t="s">
        <v>63</v>
      </c>
      <c r="U6" s="13" t="s">
        <v>23</v>
      </c>
      <c r="V6"/>
    </row>
    <row r="7" spans="1:23" s="15" customFormat="1" ht="15.75" thickBot="1">
      <c r="A7" s="40">
        <v>2</v>
      </c>
      <c r="B7" s="40">
        <v>5</v>
      </c>
      <c r="C7" s="292" t="s">
        <v>35</v>
      </c>
      <c r="D7" s="293" t="s">
        <v>274</v>
      </c>
      <c r="E7" s="293" t="s">
        <v>257</v>
      </c>
      <c r="F7" s="350"/>
      <c r="G7" s="292"/>
      <c r="H7"/>
      <c r="I7"/>
      <c r="J7"/>
      <c r="K7"/>
      <c r="L7"/>
      <c r="M7"/>
      <c r="N7"/>
      <c r="O7"/>
      <c r="P7"/>
      <c r="Q7"/>
      <c r="R7"/>
      <c r="S7"/>
      <c r="T7" t="s">
        <v>64</v>
      </c>
      <c r="U7" s="285" t="s">
        <v>101</v>
      </c>
      <c r="V7"/>
      <c r="W7" s="285"/>
    </row>
    <row r="8" spans="1:23" s="13" customFormat="1" ht="15.75" thickTop="1">
      <c r="A8" s="40"/>
      <c r="B8" s="40"/>
      <c r="C8" s="16" t="s">
        <v>43</v>
      </c>
      <c r="D8" s="137"/>
      <c r="E8" s="137"/>
      <c r="F8" s="351" t="s">
        <v>266</v>
      </c>
      <c r="G8" s="139"/>
      <c r="H8"/>
      <c r="I8"/>
      <c r="J8"/>
      <c r="K8"/>
      <c r="L8"/>
      <c r="M8"/>
      <c r="N8"/>
      <c r="O8"/>
      <c r="P8"/>
      <c r="Q8"/>
      <c r="R8"/>
      <c r="S8"/>
      <c r="T8" t="s">
        <v>65</v>
      </c>
      <c r="U8" s="13" t="s">
        <v>254</v>
      </c>
      <c r="V8"/>
    </row>
    <row r="9" spans="1:23" s="13" customFormat="1" ht="15">
      <c r="A9" s="40"/>
      <c r="B9" s="40"/>
      <c r="C9" s="21" t="s">
        <v>44</v>
      </c>
      <c r="D9" s="141"/>
      <c r="E9" s="141"/>
      <c r="F9" s="21" t="s">
        <v>44</v>
      </c>
      <c r="G9" s="138"/>
      <c r="H9"/>
      <c r="I9"/>
      <c r="J9"/>
      <c r="K9"/>
      <c r="L9"/>
      <c r="M9"/>
      <c r="N9"/>
      <c r="O9"/>
      <c r="P9"/>
      <c r="Q9"/>
      <c r="R9"/>
      <c r="S9"/>
      <c r="T9" t="s">
        <v>66</v>
      </c>
      <c r="U9" s="13" t="s">
        <v>255</v>
      </c>
      <c r="V9"/>
    </row>
    <row r="10" spans="1:23" s="13" customFormat="1" ht="15">
      <c r="A10" s="40"/>
      <c r="B10" s="40"/>
      <c r="C10" s="21" t="s">
        <v>45</v>
      </c>
      <c r="D10" s="141"/>
      <c r="E10" s="137"/>
      <c r="F10" s="21" t="s">
        <v>45</v>
      </c>
      <c r="G10" s="138"/>
      <c r="H10"/>
      <c r="I10"/>
      <c r="J10"/>
      <c r="K10"/>
      <c r="L10"/>
      <c r="M10"/>
      <c r="N10"/>
      <c r="O10"/>
      <c r="P10"/>
      <c r="Q10"/>
      <c r="R10"/>
      <c r="S10"/>
      <c r="T10" t="s">
        <v>67</v>
      </c>
      <c r="U10" s="13" t="s">
        <v>256</v>
      </c>
      <c r="V10"/>
    </row>
    <row r="11" spans="1:23" s="13" customFormat="1" ht="15">
      <c r="A11" s="40"/>
      <c r="B11" s="40"/>
      <c r="C11" s="21" t="s">
        <v>46</v>
      </c>
      <c r="D11" s="141"/>
      <c r="E11" s="141"/>
      <c r="F11" s="21" t="s">
        <v>46</v>
      </c>
      <c r="G11" s="138"/>
      <c r="H11"/>
      <c r="I11"/>
      <c r="J11"/>
      <c r="K11"/>
      <c r="L11"/>
      <c r="M11"/>
      <c r="N11"/>
      <c r="O11"/>
      <c r="P11"/>
      <c r="Q11"/>
      <c r="R11"/>
      <c r="S11"/>
      <c r="T11"/>
      <c r="V11"/>
    </row>
    <row r="12" spans="1:23" s="13" customFormat="1" ht="15.75" thickBot="1">
      <c r="A12" s="40"/>
      <c r="B12" s="40"/>
      <c r="C12" s="35" t="s">
        <v>36</v>
      </c>
      <c r="D12" s="142"/>
      <c r="E12" s="142"/>
      <c r="F12" s="35" t="s">
        <v>36</v>
      </c>
      <c r="G12" s="143"/>
      <c r="H12"/>
      <c r="I12"/>
      <c r="J12"/>
      <c r="K12"/>
      <c r="L12"/>
      <c r="M12"/>
      <c r="N12"/>
      <c r="O12"/>
      <c r="P12"/>
      <c r="Q12"/>
      <c r="R12"/>
      <c r="S12"/>
      <c r="T12" t="s">
        <v>68</v>
      </c>
      <c r="U12" s="13" t="s">
        <v>24</v>
      </c>
      <c r="V12"/>
    </row>
    <row r="13" spans="1:23" s="29" customFormat="1" ht="15.75" thickTop="1">
      <c r="A13" s="42"/>
      <c r="B13" s="42"/>
      <c r="C13"/>
      <c r="D13"/>
      <c r="E13"/>
      <c r="F13"/>
      <c r="G13" s="147"/>
      <c r="H13"/>
      <c r="I13"/>
      <c r="J13"/>
      <c r="K13"/>
      <c r="L13"/>
      <c r="M13"/>
      <c r="N13"/>
      <c r="O13"/>
      <c r="P13"/>
      <c r="Q13"/>
      <c r="R13"/>
      <c r="S13"/>
      <c r="T13" t="s">
        <v>260</v>
      </c>
      <c r="U13" s="285" t="s">
        <v>261</v>
      </c>
      <c r="V13"/>
      <c r="W13" s="285"/>
    </row>
    <row r="14" spans="1:23" s="33" customFormat="1" ht="15">
      <c r="A14" s="43"/>
      <c r="B14" s="43"/>
      <c r="C14"/>
      <c r="D14"/>
      <c r="E14"/>
      <c r="F14"/>
      <c r="G14" s="149"/>
      <c r="H14"/>
      <c r="I14"/>
      <c r="J14"/>
      <c r="K14"/>
      <c r="L14"/>
      <c r="M14"/>
      <c r="N14"/>
      <c r="O14"/>
      <c r="P14"/>
      <c r="Q14"/>
      <c r="R14"/>
      <c r="S14"/>
      <c r="T14" t="s">
        <v>70</v>
      </c>
      <c r="U14" s="286" t="s">
        <v>262</v>
      </c>
      <c r="V14"/>
      <c r="W14" s="286"/>
    </row>
    <row r="15" spans="1:23" s="33" customFormat="1" ht="15">
      <c r="A15" s="43"/>
      <c r="B15" s="43"/>
      <c r="C15" s="30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31"/>
      <c r="P15" s="32"/>
      <c r="Q15" s="32"/>
      <c r="R15" s="32"/>
      <c r="S15" s="32"/>
      <c r="T15" t="s">
        <v>71</v>
      </c>
      <c r="U15" s="286" t="s">
        <v>22</v>
      </c>
      <c r="V15"/>
      <c r="W15" s="286"/>
    </row>
    <row r="16" spans="1:23" ht="14.25">
      <c r="A16" s="41"/>
      <c r="B16" s="41"/>
      <c r="C16" s="294"/>
      <c r="D16" s="295" t="s">
        <v>268</v>
      </c>
      <c r="E16" s="295" t="s">
        <v>275</v>
      </c>
      <c r="F16" s="353"/>
    </row>
    <row r="17" spans="1:20" ht="15.75" thickBot="1">
      <c r="A17" s="40">
        <v>3</v>
      </c>
      <c r="B17" s="40">
        <v>4</v>
      </c>
      <c r="C17" s="292" t="s">
        <v>35</v>
      </c>
      <c r="D17" s="293" t="s">
        <v>274</v>
      </c>
      <c r="E17" s="301" t="s">
        <v>259</v>
      </c>
      <c r="F17" s="351" t="s">
        <v>266</v>
      </c>
    </row>
    <row r="18" spans="1:20" ht="15.75" thickTop="1">
      <c r="A18" s="40"/>
      <c r="B18" s="40"/>
      <c r="C18" s="16" t="s">
        <v>43</v>
      </c>
      <c r="D18" s="137"/>
      <c r="E18" s="16"/>
      <c r="F18" s="21" t="s">
        <v>44</v>
      </c>
    </row>
    <row r="19" spans="1:20" ht="15">
      <c r="A19" s="40"/>
      <c r="B19" s="40"/>
      <c r="C19" s="21" t="s">
        <v>44</v>
      </c>
      <c r="D19" s="141"/>
      <c r="E19" s="21"/>
      <c r="F19" s="21" t="s">
        <v>45</v>
      </c>
    </row>
    <row r="20" spans="1:20" ht="15">
      <c r="A20" s="40"/>
      <c r="B20" s="40"/>
      <c r="C20" s="21" t="s">
        <v>45</v>
      </c>
      <c r="D20" s="141"/>
      <c r="E20" s="21"/>
      <c r="F20" s="21" t="s">
        <v>46</v>
      </c>
    </row>
    <row r="21" spans="1:20" ht="15">
      <c r="A21" s="40"/>
      <c r="B21" s="40"/>
      <c r="C21" s="21" t="s">
        <v>46</v>
      </c>
      <c r="D21" s="141"/>
      <c r="E21" s="21"/>
      <c r="F21" s="352" t="s">
        <v>36</v>
      </c>
    </row>
    <row r="22" spans="1:20" ht="15.75" thickBot="1">
      <c r="A22" s="40"/>
      <c r="B22" s="40"/>
      <c r="C22" s="35" t="s">
        <v>36</v>
      </c>
      <c r="D22" s="142"/>
      <c r="E22" s="35"/>
      <c r="F22" s="353" t="s">
        <v>36</v>
      </c>
    </row>
    <row r="23" spans="1:20" ht="15.75" thickTop="1">
      <c r="A23" s="42"/>
      <c r="B23" s="42"/>
    </row>
    <row r="24" spans="1:20" ht="15">
      <c r="A24" s="43"/>
      <c r="B24" s="43"/>
      <c r="G24" s="149"/>
      <c r="H24" s="149"/>
      <c r="I24" s="149"/>
      <c r="J24" s="149"/>
      <c r="K24" s="149"/>
      <c r="L24" s="149"/>
      <c r="M24" s="149"/>
      <c r="N24" s="149"/>
      <c r="O24" s="31"/>
      <c r="P24" s="32"/>
      <c r="Q24" s="32"/>
      <c r="R24" s="32"/>
      <c r="S24" s="32"/>
      <c r="T24" s="32"/>
    </row>
    <row r="25" spans="1:20">
      <c r="A25" s="44"/>
      <c r="B25" s="44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  <row r="26" spans="1:20" ht="14.25">
      <c r="A26" s="41"/>
      <c r="B26" s="41"/>
      <c r="C26" s="13"/>
      <c r="D26" s="288" t="s">
        <v>269</v>
      </c>
      <c r="E26" s="289" t="s">
        <v>270</v>
      </c>
      <c r="F26" s="366"/>
    </row>
    <row r="27" spans="1:20" ht="15.75" thickBot="1">
      <c r="A27" s="40">
        <v>5</v>
      </c>
      <c r="B27" s="40">
        <v>3</v>
      </c>
      <c r="C27" s="292" t="s">
        <v>35</v>
      </c>
      <c r="D27" s="293" t="s">
        <v>257</v>
      </c>
      <c r="E27" s="293" t="s">
        <v>264</v>
      </c>
      <c r="F27" s="290">
        <v>1</v>
      </c>
      <c r="G27" s="291"/>
    </row>
    <row r="28" spans="1:20" ht="15.75" thickTop="1">
      <c r="A28" s="40"/>
      <c r="B28" s="40"/>
      <c r="C28" s="16" t="s">
        <v>43</v>
      </c>
      <c r="D28" s="137"/>
      <c r="E28" s="137"/>
      <c r="F28" s="16" t="s">
        <v>43</v>
      </c>
      <c r="G28" s="139"/>
    </row>
    <row r="29" spans="1:20" ht="15">
      <c r="A29" s="40"/>
      <c r="B29" s="40"/>
      <c r="C29" s="21" t="s">
        <v>44</v>
      </c>
      <c r="D29" s="141"/>
      <c r="E29" s="141"/>
      <c r="F29" s="21" t="s">
        <v>44</v>
      </c>
      <c r="G29" s="138"/>
    </row>
    <row r="30" spans="1:20" ht="15">
      <c r="A30" s="40"/>
      <c r="B30" s="40"/>
      <c r="C30" s="21" t="s">
        <v>45</v>
      </c>
      <c r="D30" s="141"/>
      <c r="E30" s="137"/>
      <c r="F30" s="21" t="s">
        <v>45</v>
      </c>
      <c r="G30" s="138"/>
    </row>
    <row r="31" spans="1:20" ht="15">
      <c r="A31" s="40"/>
      <c r="B31" s="40"/>
      <c r="C31" s="21" t="s">
        <v>46</v>
      </c>
      <c r="D31" s="141"/>
      <c r="E31" s="141"/>
      <c r="F31" s="21" t="s">
        <v>46</v>
      </c>
      <c r="G31" s="138"/>
    </row>
    <row r="32" spans="1:20" ht="15.75" thickBot="1">
      <c r="A32" s="40"/>
      <c r="B32" s="40"/>
      <c r="C32" s="35" t="s">
        <v>36</v>
      </c>
      <c r="D32" s="142"/>
      <c r="E32" s="142"/>
      <c r="F32" s="35" t="s">
        <v>36</v>
      </c>
      <c r="G32" s="143"/>
    </row>
    <row r="33" spans="1:20" ht="15.75" thickTop="1">
      <c r="A33" s="42"/>
      <c r="B33" s="42"/>
      <c r="G33" s="147"/>
    </row>
    <row r="34" spans="1:20" ht="15">
      <c r="A34" s="43"/>
      <c r="B34" s="43"/>
      <c r="G34" s="149"/>
      <c r="H34" s="149"/>
      <c r="I34" s="149"/>
      <c r="J34" s="149"/>
      <c r="K34" s="149"/>
      <c r="L34" s="149"/>
      <c r="M34" s="149"/>
      <c r="N34" s="149"/>
      <c r="O34" s="31"/>
      <c r="P34" s="32"/>
      <c r="Q34" s="32"/>
      <c r="R34" s="32"/>
      <c r="S34" s="32"/>
      <c r="T34" s="32"/>
    </row>
    <row r="35" spans="1:20">
      <c r="A35" s="44"/>
      <c r="B35" s="44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</row>
    <row r="36" spans="1:20" ht="15" hidden="1">
      <c r="A36" s="41"/>
      <c r="B36" s="41"/>
      <c r="C36" s="13"/>
      <c r="D36" s="130"/>
      <c r="E36" s="131" t="s">
        <v>48</v>
      </c>
      <c r="F36" s="499" t="s">
        <v>31</v>
      </c>
      <c r="G36" s="500"/>
      <c r="H36" s="500"/>
      <c r="I36" s="500"/>
      <c r="J36" s="500"/>
      <c r="K36" s="500"/>
      <c r="L36" s="500"/>
      <c r="M36" s="500"/>
      <c r="N36" s="501"/>
      <c r="O36" s="502" t="s">
        <v>32</v>
      </c>
      <c r="P36" s="503"/>
      <c r="Q36" s="502" t="s">
        <v>33</v>
      </c>
      <c r="R36" s="503"/>
      <c r="S36" s="502" t="s">
        <v>34</v>
      </c>
      <c r="T36" s="503"/>
    </row>
    <row r="37" spans="1:20" ht="15.75" hidden="1" thickBot="1">
      <c r="A37" s="40">
        <v>4</v>
      </c>
      <c r="B37" s="40">
        <v>7</v>
      </c>
      <c r="C37" s="14" t="s">
        <v>35</v>
      </c>
      <c r="D37" s="132" t="str">
        <f>VLOOKUP(A37,Systém!$P$5:$Q$14,2,FALSE)</f>
        <v>SK Badminton Tábor - družstvo odstoupilo</v>
      </c>
      <c r="E37" s="132" t="str">
        <f>VLOOKUP(B37,Systém!$P$5:$Q$14,2,FALSE)</f>
        <v>Sokol Křemže</v>
      </c>
      <c r="F37" s="133">
        <v>1</v>
      </c>
      <c r="G37" s="134"/>
      <c r="H37" s="134"/>
      <c r="I37" s="134">
        <v>2</v>
      </c>
      <c r="J37" s="134"/>
      <c r="K37" s="134"/>
      <c r="L37" s="134">
        <v>3</v>
      </c>
      <c r="M37" s="135"/>
      <c r="N37" s="136"/>
      <c r="O37" s="504"/>
      <c r="P37" s="505"/>
      <c r="Q37" s="504"/>
      <c r="R37" s="505"/>
      <c r="S37" s="504"/>
      <c r="T37" s="505"/>
    </row>
    <row r="38" spans="1:20" ht="15.75" hidden="1" thickTop="1">
      <c r="A38" s="40"/>
      <c r="B38" s="40"/>
      <c r="C38" s="16" t="s">
        <v>43</v>
      </c>
      <c r="D38" s="137"/>
      <c r="E38" s="137"/>
      <c r="F38" s="138"/>
      <c r="G38" s="139" t="s">
        <v>37</v>
      </c>
      <c r="H38" s="140"/>
      <c r="I38" s="138"/>
      <c r="J38" s="139" t="s">
        <v>37</v>
      </c>
      <c r="K38" s="140"/>
      <c r="L38" s="138"/>
      <c r="M38" s="139" t="s">
        <v>37</v>
      </c>
      <c r="N38" s="140"/>
      <c r="O38" s="17">
        <f>F38+I38+L38</f>
        <v>0</v>
      </c>
      <c r="P38" s="18">
        <f>H38+K38+N38</f>
        <v>0</v>
      </c>
      <c r="Q38" s="19">
        <f>IF(F38&gt;H38,1,0)+IF(I38&gt;K38,1,0)+IF(L38&gt;N38,1,0)</f>
        <v>0</v>
      </c>
      <c r="R38" s="20">
        <f>IF(H38&gt;F38,1,0)+IF(K38&gt;I38,1,0)+IF(N38&gt;L38,1,0)</f>
        <v>0</v>
      </c>
      <c r="S38" s="19">
        <f>IF(Q38&gt;R38,1,0)</f>
        <v>0</v>
      </c>
      <c r="T38" s="20">
        <f>IF(R38&gt;Q38,1,0)</f>
        <v>0</v>
      </c>
    </row>
    <row r="39" spans="1:20" ht="15" hidden="1">
      <c r="A39" s="40"/>
      <c r="B39" s="40"/>
      <c r="C39" s="21" t="s">
        <v>44</v>
      </c>
      <c r="D39" s="141"/>
      <c r="E39" s="141"/>
      <c r="F39" s="138"/>
      <c r="G39" s="138" t="s">
        <v>37</v>
      </c>
      <c r="H39" s="140"/>
      <c r="I39" s="138"/>
      <c r="J39" s="138" t="s">
        <v>37</v>
      </c>
      <c r="K39" s="140"/>
      <c r="L39" s="138"/>
      <c r="M39" s="138" t="s">
        <v>37</v>
      </c>
      <c r="N39" s="140"/>
      <c r="O39" s="17">
        <f>F39+I39+L39</f>
        <v>0</v>
      </c>
      <c r="P39" s="18">
        <f>H39+K39+N39</f>
        <v>0</v>
      </c>
      <c r="Q39" s="19">
        <f>IF(F39&gt;H39,1,0)+IF(I39&gt;K39,1,0)+IF(L39&gt;N39,1,0)</f>
        <v>0</v>
      </c>
      <c r="R39" s="20">
        <f>IF(H39&gt;F39,1,0)+IF(K39&gt;I39,1,0)+IF(N39&gt;L39,1,0)</f>
        <v>0</v>
      </c>
      <c r="S39" s="19">
        <f>IF(Q39&gt;R39,1,0)</f>
        <v>0</v>
      </c>
      <c r="T39" s="20">
        <f>IF(R39&gt;Q39,1,0)</f>
        <v>0</v>
      </c>
    </row>
    <row r="40" spans="1:20" ht="15" hidden="1">
      <c r="A40" s="40"/>
      <c r="B40" s="40"/>
      <c r="C40" s="21" t="s">
        <v>45</v>
      </c>
      <c r="D40" s="141"/>
      <c r="E40" s="137"/>
      <c r="F40" s="138"/>
      <c r="G40" s="138" t="s">
        <v>37</v>
      </c>
      <c r="H40" s="140"/>
      <c r="I40" s="138"/>
      <c r="J40" s="138" t="s">
        <v>37</v>
      </c>
      <c r="K40" s="140"/>
      <c r="L40" s="138"/>
      <c r="M40" s="138" t="s">
        <v>37</v>
      </c>
      <c r="N40" s="140"/>
      <c r="O40" s="17">
        <f>F40+I40+L40</f>
        <v>0</v>
      </c>
      <c r="P40" s="18">
        <f>H40+K40+N40</f>
        <v>0</v>
      </c>
      <c r="Q40" s="19">
        <f>IF(F40&gt;H40,1,0)+IF(I40&gt;K40,1,0)+IF(L40&gt;N40,1,0)</f>
        <v>0</v>
      </c>
      <c r="R40" s="20">
        <f>IF(H40&gt;F40,1,0)+IF(K40&gt;I40,1,0)+IF(N40&gt;L40,1,0)</f>
        <v>0</v>
      </c>
      <c r="S40" s="19">
        <f>IF(Q40&gt;R40,1,0)</f>
        <v>0</v>
      </c>
      <c r="T40" s="20">
        <f>IF(R40&gt;Q40,1,0)</f>
        <v>0</v>
      </c>
    </row>
    <row r="41" spans="1:20" ht="15" hidden="1">
      <c r="A41" s="40"/>
      <c r="B41" s="40"/>
      <c r="C41" s="21" t="s">
        <v>46</v>
      </c>
      <c r="D41" s="141"/>
      <c r="E41" s="141"/>
      <c r="F41" s="138"/>
      <c r="G41" s="138" t="s">
        <v>37</v>
      </c>
      <c r="H41" s="140"/>
      <c r="I41" s="138"/>
      <c r="J41" s="138" t="s">
        <v>37</v>
      </c>
      <c r="K41" s="140"/>
      <c r="L41" s="138"/>
      <c r="M41" s="138" t="s">
        <v>37</v>
      </c>
      <c r="N41" s="140"/>
      <c r="O41" s="17">
        <f>F41+I41+L41</f>
        <v>0</v>
      </c>
      <c r="P41" s="18">
        <f>H41+K41+N41</f>
        <v>0</v>
      </c>
      <c r="Q41" s="19">
        <f>IF(F41&gt;H41,1,0)+IF(I41&gt;K41,1,0)+IF(L41&gt;N41,1,0)</f>
        <v>0</v>
      </c>
      <c r="R41" s="20">
        <f>IF(H41&gt;F41,1,0)+IF(K41&gt;I41,1,0)+IF(N41&gt;L41,1,0)</f>
        <v>0</v>
      </c>
      <c r="S41" s="19">
        <f>IF(Q41&gt;R41,1,0)</f>
        <v>0</v>
      </c>
      <c r="T41" s="20">
        <f>IF(R41&gt;Q41,1,0)</f>
        <v>0</v>
      </c>
    </row>
    <row r="42" spans="1:20" ht="15.75" hidden="1" thickBot="1">
      <c r="A42" s="40"/>
      <c r="B42" s="40"/>
      <c r="C42" s="35" t="s">
        <v>36</v>
      </c>
      <c r="D42" s="142"/>
      <c r="E42" s="142"/>
      <c r="F42" s="143"/>
      <c r="G42" s="143" t="s">
        <v>37</v>
      </c>
      <c r="H42" s="144"/>
      <c r="I42" s="143"/>
      <c r="J42" s="143" t="s">
        <v>37</v>
      </c>
      <c r="K42" s="144"/>
      <c r="L42" s="143"/>
      <c r="M42" s="143" t="s">
        <v>37</v>
      </c>
      <c r="N42" s="144"/>
      <c r="O42" s="22">
        <f>F42+I42+L42</f>
        <v>0</v>
      </c>
      <c r="P42" s="23">
        <f>H42+K42+N42</f>
        <v>0</v>
      </c>
      <c r="Q42" s="24">
        <f>IF(F42&gt;H42,1,0)+IF(I42&gt;K42,1,0)+IF(L42&gt;N42,1,0)</f>
        <v>0</v>
      </c>
      <c r="R42" s="25">
        <f>IF(H42&gt;F42,1,0)+IF(K42&gt;I42,1,0)+IF(N42&gt;L42,1,0)</f>
        <v>0</v>
      </c>
      <c r="S42" s="24">
        <f>IF(Q42&gt;R42,1,0)</f>
        <v>0</v>
      </c>
      <c r="T42" s="25">
        <f>IF(R42&gt;Q42,1,0)</f>
        <v>0</v>
      </c>
    </row>
    <row r="43" spans="1:20" ht="15" hidden="1">
      <c r="A43" s="42"/>
      <c r="B43" s="42"/>
      <c r="C43" s="26" t="s">
        <v>38</v>
      </c>
      <c r="D43" s="145">
        <f>IF(S43+T43=0,0,IF(S43=T43,2,IF(S43&gt;T43,3,1)))</f>
        <v>0</v>
      </c>
      <c r="E43" s="145">
        <f>IF(S43+T43=0,0,IF(S43=T43,2,IF(T43&gt;S43,3,1)))</f>
        <v>0</v>
      </c>
      <c r="F43" s="146"/>
      <c r="G43" s="147"/>
      <c r="H43" s="147"/>
      <c r="I43" s="147"/>
      <c r="J43" s="147"/>
      <c r="K43" s="147"/>
      <c r="L43" s="147"/>
      <c r="M43" s="147"/>
      <c r="N43" s="148"/>
      <c r="O43" s="27">
        <f t="shared" ref="O43:T43" si="0">SUM(O38:O42)</f>
        <v>0</v>
      </c>
      <c r="P43" s="28">
        <f t="shared" si="0"/>
        <v>0</v>
      </c>
      <c r="Q43" s="28">
        <f t="shared" si="0"/>
        <v>0</v>
      </c>
      <c r="R43" s="28">
        <f t="shared" si="0"/>
        <v>0</v>
      </c>
      <c r="S43" s="28">
        <f t="shared" si="0"/>
        <v>0</v>
      </c>
      <c r="T43" s="28">
        <f t="shared" si="0"/>
        <v>0</v>
      </c>
    </row>
    <row r="44" spans="1:20" ht="15" hidden="1">
      <c r="A44" s="43"/>
      <c r="B44" s="43"/>
      <c r="C44" s="34" t="s">
        <v>47</v>
      </c>
      <c r="D44" s="497">
        <f>IF(D43+E43=0,0,IF(D43=E43,E36,IF(D43&gt;E43,D37,E37)))</f>
        <v>0</v>
      </c>
      <c r="E44" s="498"/>
      <c r="F44" s="149"/>
      <c r="G44" s="149"/>
      <c r="H44" s="149"/>
      <c r="I44" s="149"/>
      <c r="J44" s="149"/>
      <c r="K44" s="149"/>
      <c r="L44" s="149"/>
      <c r="M44" s="149"/>
      <c r="N44" s="149"/>
      <c r="O44" s="31"/>
      <c r="P44" s="32"/>
      <c r="Q44" s="32"/>
      <c r="R44" s="32"/>
      <c r="S44" s="32"/>
      <c r="T44" s="32"/>
    </row>
    <row r="45" spans="1:20" hidden="1">
      <c r="A45" s="44"/>
      <c r="B45" s="44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20" ht="15">
      <c r="A46" s="297"/>
      <c r="B46" s="297"/>
      <c r="C46" s="298"/>
      <c r="D46" s="288" t="s">
        <v>269</v>
      </c>
      <c r="E46" s="289" t="s">
        <v>277</v>
      </c>
      <c r="F46" s="366"/>
    </row>
    <row r="47" spans="1:20" ht="15.75" thickBot="1">
      <c r="A47" s="40">
        <v>6</v>
      </c>
      <c r="B47" s="40">
        <v>9</v>
      </c>
      <c r="C47" s="14" t="s">
        <v>35</v>
      </c>
      <c r="D47" s="132" t="s">
        <v>276</v>
      </c>
      <c r="E47" s="132" t="s">
        <v>264</v>
      </c>
      <c r="F47" s="299" t="s">
        <v>273</v>
      </c>
      <c r="G47" s="291"/>
    </row>
    <row r="48" spans="1:20" ht="15.75" thickTop="1">
      <c r="A48" s="40"/>
      <c r="B48" s="40"/>
      <c r="C48" s="16" t="s">
        <v>43</v>
      </c>
      <c r="D48" s="137"/>
      <c r="E48" s="137"/>
      <c r="F48" s="16" t="s">
        <v>43</v>
      </c>
      <c r="G48" s="139"/>
    </row>
    <row r="49" spans="1:20" ht="15">
      <c r="A49" s="40"/>
      <c r="B49" s="40"/>
      <c r="C49" s="21" t="s">
        <v>44</v>
      </c>
      <c r="D49" s="141"/>
      <c r="E49" s="141"/>
      <c r="F49" s="21" t="s">
        <v>44</v>
      </c>
      <c r="G49" s="138"/>
    </row>
    <row r="50" spans="1:20" ht="15">
      <c r="A50" s="40"/>
      <c r="B50" s="40"/>
      <c r="C50" s="21" t="s">
        <v>45</v>
      </c>
      <c r="D50" s="141"/>
      <c r="E50" s="137"/>
      <c r="F50" s="21" t="s">
        <v>45</v>
      </c>
      <c r="G50" s="138"/>
    </row>
    <row r="51" spans="1:20" ht="15">
      <c r="A51" s="40"/>
      <c r="B51" s="40"/>
      <c r="C51" s="21" t="s">
        <v>46</v>
      </c>
      <c r="D51" s="141"/>
      <c r="E51" s="141"/>
      <c r="F51" s="21" t="s">
        <v>46</v>
      </c>
      <c r="G51" s="138"/>
    </row>
    <row r="52" spans="1:20" ht="15.75" thickBot="1">
      <c r="A52" s="40"/>
      <c r="B52" s="40"/>
      <c r="C52" s="35" t="s">
        <v>36</v>
      </c>
      <c r="D52" s="142"/>
      <c r="E52" s="142"/>
      <c r="F52" s="35" t="s">
        <v>36</v>
      </c>
      <c r="G52" s="143"/>
    </row>
    <row r="53" spans="1:20" ht="15.75" thickTop="1">
      <c r="A53" s="42"/>
      <c r="B53" s="42"/>
      <c r="G53" s="147"/>
      <c r="O53" s="354"/>
    </row>
    <row r="54" spans="1:20" ht="15">
      <c r="A54" s="43"/>
      <c r="B54" s="43"/>
      <c r="G54" s="149"/>
      <c r="L54" s="149"/>
      <c r="M54" s="149"/>
      <c r="N54" s="149"/>
      <c r="O54" s="31"/>
      <c r="P54" s="32"/>
      <c r="Q54" s="32"/>
      <c r="R54" s="32"/>
      <c r="S54" s="32"/>
      <c r="T54" s="32"/>
    </row>
    <row r="55" spans="1:20">
      <c r="A55" s="44"/>
      <c r="B55" s="44"/>
      <c r="D55" s="150"/>
      <c r="E55" s="150"/>
      <c r="F55" s="150"/>
      <c r="G55" s="150"/>
      <c r="H55" s="150"/>
      <c r="I55" s="150"/>
      <c r="J55" s="150"/>
      <c r="L55" s="150"/>
      <c r="M55" s="150"/>
      <c r="N55" s="150"/>
    </row>
    <row r="56" spans="1:20" ht="15">
      <c r="A56" s="513"/>
      <c r="B56" s="513"/>
      <c r="C56" s="302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</row>
    <row r="57" spans="1:20" ht="15">
      <c r="A57" s="40"/>
      <c r="B57" s="40"/>
      <c r="C57" s="36"/>
      <c r="D57" s="151"/>
      <c r="E57" s="150"/>
      <c r="F57" s="150"/>
      <c r="G57" s="150"/>
      <c r="H57" s="150"/>
      <c r="I57" s="150"/>
      <c r="J57" s="150"/>
      <c r="K57" s="150"/>
      <c r="L57" s="150"/>
      <c r="M57" s="150"/>
      <c r="N57" s="150"/>
    </row>
    <row r="58" spans="1:20" ht="14.25" customHeight="1">
      <c r="A58" s="41"/>
      <c r="B58" s="41"/>
      <c r="C58" s="294"/>
      <c r="D58" s="296" t="s">
        <v>280</v>
      </c>
      <c r="E58" s="303" t="s">
        <v>272</v>
      </c>
    </row>
    <row r="59" spans="1:20" ht="15.75" thickBot="1">
      <c r="A59" s="40">
        <v>7</v>
      </c>
      <c r="B59" s="40">
        <v>8</v>
      </c>
      <c r="C59" s="292" t="s">
        <v>35</v>
      </c>
      <c r="D59" s="293" t="s">
        <v>278</v>
      </c>
      <c r="E59" s="293" t="s">
        <v>279</v>
      </c>
      <c r="F59" s="300" t="s">
        <v>271</v>
      </c>
      <c r="G59" s="291"/>
    </row>
    <row r="60" spans="1:20" ht="15.75" thickTop="1">
      <c r="A60" s="40"/>
      <c r="B60" s="40"/>
      <c r="C60" s="16" t="s">
        <v>43</v>
      </c>
      <c r="D60" s="137"/>
      <c r="E60" s="137"/>
      <c r="F60" s="16" t="s">
        <v>43</v>
      </c>
      <c r="G60" s="139" t="s">
        <v>37</v>
      </c>
    </row>
    <row r="61" spans="1:20" ht="15">
      <c r="A61" s="40"/>
      <c r="B61" s="40"/>
      <c r="C61" s="21" t="s">
        <v>44</v>
      </c>
      <c r="D61" s="141"/>
      <c r="E61" s="141"/>
      <c r="F61" s="21" t="s">
        <v>44</v>
      </c>
      <c r="G61" s="138" t="s">
        <v>37</v>
      </c>
    </row>
    <row r="62" spans="1:20" ht="15">
      <c r="A62" s="40"/>
      <c r="B62" s="40"/>
      <c r="C62" s="21" t="s">
        <v>45</v>
      </c>
      <c r="D62" s="141"/>
      <c r="E62" s="137"/>
      <c r="F62" s="21" t="s">
        <v>45</v>
      </c>
      <c r="G62" s="138" t="s">
        <v>37</v>
      </c>
    </row>
    <row r="63" spans="1:20" ht="15">
      <c r="A63" s="40"/>
      <c r="B63" s="40"/>
      <c r="C63" s="21" t="s">
        <v>46</v>
      </c>
      <c r="D63" s="141"/>
      <c r="E63" s="141"/>
      <c r="F63" s="21" t="s">
        <v>46</v>
      </c>
      <c r="G63" s="138" t="s">
        <v>37</v>
      </c>
    </row>
    <row r="64" spans="1:20" ht="15.75" thickBot="1">
      <c r="A64" s="40"/>
      <c r="B64" s="40"/>
      <c r="C64" s="35" t="s">
        <v>36</v>
      </c>
      <c r="D64" s="142"/>
      <c r="E64" s="142"/>
      <c r="F64" s="35" t="s">
        <v>36</v>
      </c>
      <c r="G64" s="143" t="s">
        <v>37</v>
      </c>
    </row>
    <row r="65" spans="1:20" ht="15.75" thickTop="1">
      <c r="A65" s="42"/>
      <c r="B65" s="42"/>
      <c r="G65" s="147"/>
      <c r="K65" s="32"/>
    </row>
    <row r="66" spans="1:20" ht="15">
      <c r="A66" s="43"/>
      <c r="B66" s="43"/>
      <c r="G66" s="149"/>
      <c r="H66" s="31"/>
      <c r="I66" s="32"/>
      <c r="J66" s="32"/>
      <c r="L66" s="149"/>
      <c r="M66" s="149"/>
      <c r="N66" s="149"/>
      <c r="O66" s="31"/>
      <c r="P66" s="32"/>
      <c r="Q66" s="32"/>
      <c r="R66" s="32"/>
      <c r="S66" s="32"/>
      <c r="T66" s="32"/>
    </row>
    <row r="67" spans="1:20" ht="15">
      <c r="A67" s="43"/>
      <c r="B67" s="43"/>
      <c r="C67" s="30"/>
      <c r="D67" s="149"/>
      <c r="E67" s="149"/>
      <c r="F67" s="149"/>
      <c r="G67" s="149"/>
      <c r="H67" s="31"/>
      <c r="I67" s="32"/>
      <c r="J67" s="32"/>
      <c r="K67" s="149"/>
      <c r="L67" s="149"/>
      <c r="M67" s="149"/>
      <c r="N67" s="149"/>
      <c r="O67" s="31"/>
      <c r="P67" s="32"/>
      <c r="Q67" s="32"/>
      <c r="R67" s="32"/>
      <c r="S67" s="32"/>
      <c r="T67" s="32"/>
    </row>
    <row r="68" spans="1:20" ht="14.25">
      <c r="A68" s="41"/>
      <c r="B68" s="41"/>
      <c r="C68" s="13"/>
      <c r="D68" s="130" t="s">
        <v>333</v>
      </c>
      <c r="E68" s="130" t="s">
        <v>334</v>
      </c>
    </row>
    <row r="69" spans="1:20" ht="15.75" thickBot="1">
      <c r="A69"/>
      <c r="B69"/>
      <c r="C69" s="355"/>
      <c r="D69" s="132" t="s">
        <v>332</v>
      </c>
      <c r="E69" s="293" t="s">
        <v>16</v>
      </c>
      <c r="F69" s="300" t="s">
        <v>271</v>
      </c>
    </row>
    <row r="70" spans="1:20" ht="15.75" thickTop="1">
      <c r="A70" s="40">
        <v>1</v>
      </c>
      <c r="B70" s="40">
        <v>2</v>
      </c>
      <c r="C70" s="21" t="s">
        <v>43</v>
      </c>
      <c r="D70" s="141"/>
      <c r="E70" s="141"/>
      <c r="F70" s="16" t="s">
        <v>43</v>
      </c>
      <c r="G70" s="139" t="s">
        <v>37</v>
      </c>
      <c r="H70" s="32"/>
      <c r="I70" s="32"/>
      <c r="J70" s="32"/>
      <c r="K70" s="32"/>
      <c r="L70" s="32"/>
      <c r="M70" s="32"/>
      <c r="N70" s="32"/>
    </row>
    <row r="71" spans="1:20" ht="15">
      <c r="A71" s="40"/>
      <c r="B71" s="40"/>
      <c r="C71" s="21" t="s">
        <v>44</v>
      </c>
      <c r="D71" s="141"/>
      <c r="E71" s="141"/>
      <c r="F71" s="21" t="s">
        <v>44</v>
      </c>
      <c r="G71" s="138" t="s">
        <v>37</v>
      </c>
      <c r="H71" s="32"/>
      <c r="I71" s="32"/>
      <c r="J71" s="32"/>
      <c r="K71" s="32"/>
      <c r="L71" s="32"/>
      <c r="M71" s="32"/>
      <c r="N71" s="32"/>
    </row>
    <row r="72" spans="1:20" ht="15">
      <c r="A72" s="40"/>
      <c r="B72" s="40"/>
      <c r="C72" s="21" t="s">
        <v>45</v>
      </c>
      <c r="D72" s="141"/>
      <c r="E72" s="137"/>
      <c r="F72" s="21" t="s">
        <v>45</v>
      </c>
      <c r="G72" s="138" t="s">
        <v>37</v>
      </c>
    </row>
    <row r="73" spans="1:20" ht="15">
      <c r="A73" s="40"/>
      <c r="B73" s="40"/>
      <c r="C73" s="21" t="s">
        <v>46</v>
      </c>
      <c r="D73" s="141"/>
      <c r="E73" s="141"/>
      <c r="F73" s="21" t="s">
        <v>46</v>
      </c>
      <c r="G73" s="138" t="s">
        <v>37</v>
      </c>
    </row>
    <row r="74" spans="1:20" ht="15.75" thickBot="1">
      <c r="A74" s="40"/>
      <c r="B74" s="40"/>
      <c r="C74" s="35" t="s">
        <v>36</v>
      </c>
      <c r="D74" s="142"/>
      <c r="E74" s="142"/>
      <c r="F74" s="35" t="s">
        <v>36</v>
      </c>
      <c r="G74" s="143" t="s">
        <v>37</v>
      </c>
      <c r="H74" s="32"/>
      <c r="I74" s="32"/>
      <c r="J74" s="32"/>
      <c r="K74" s="32"/>
      <c r="L74" s="32"/>
      <c r="M74" s="32"/>
      <c r="N74" s="32"/>
    </row>
    <row r="75" spans="1:20" ht="15.75" thickTop="1">
      <c r="A75" s="42"/>
      <c r="B75" s="42"/>
      <c r="C75" s="356"/>
      <c r="D75" s="357"/>
      <c r="E75" s="357"/>
      <c r="F75" s="358"/>
      <c r="G75" s="349"/>
      <c r="H75" s="359"/>
      <c r="I75" s="32"/>
      <c r="J75" s="32"/>
      <c r="K75" s="32"/>
      <c r="L75" s="32"/>
      <c r="M75" s="32"/>
      <c r="N75" s="32"/>
    </row>
    <row r="76" spans="1:20" ht="15">
      <c r="A76" s="43"/>
      <c r="B76" s="43"/>
      <c r="C76" s="360"/>
      <c r="D76" s="514"/>
      <c r="E76" s="515"/>
      <c r="F76" s="361"/>
      <c r="G76" s="361"/>
      <c r="H76" s="354"/>
      <c r="O76" s="31"/>
      <c r="P76" s="32"/>
      <c r="Q76" s="32"/>
      <c r="R76" s="32"/>
      <c r="S76" s="32"/>
      <c r="T76" s="32"/>
    </row>
    <row r="77" spans="1:20">
      <c r="A77" s="44"/>
      <c r="B77" s="44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</row>
    <row r="78" spans="1:20" ht="14.25">
      <c r="A78" s="41"/>
      <c r="B78" s="41"/>
      <c r="C78" s="13"/>
      <c r="D78" s="130" t="s">
        <v>336</v>
      </c>
      <c r="E78" s="130" t="s">
        <v>337</v>
      </c>
    </row>
    <row r="79" spans="1:20" ht="15.75" thickBot="1">
      <c r="A79" s="40">
        <v>9</v>
      </c>
      <c r="B79" s="40">
        <v>8</v>
      </c>
      <c r="C79" s="14" t="s">
        <v>35</v>
      </c>
      <c r="D79" s="132" t="str">
        <f>VLOOKUP(A79,Systém!$P$5:$Q$14,2,FALSE)</f>
        <v>SKB Český Krumlov "D"</v>
      </c>
      <c r="E79" s="293" t="s">
        <v>279</v>
      </c>
      <c r="F79" s="300" t="s">
        <v>271</v>
      </c>
      <c r="G79" s="134"/>
    </row>
    <row r="80" spans="1:20" ht="15.75" thickTop="1">
      <c r="A80" s="40"/>
      <c r="B80" s="40"/>
      <c r="C80" s="16" t="s">
        <v>43</v>
      </c>
      <c r="D80" s="137"/>
      <c r="E80" s="137"/>
      <c r="F80" s="16" t="s">
        <v>43</v>
      </c>
      <c r="G80" s="139" t="s">
        <v>37</v>
      </c>
    </row>
    <row r="81" spans="1:20" ht="15">
      <c r="A81" s="40"/>
      <c r="B81" s="40"/>
      <c r="C81" s="21" t="s">
        <v>44</v>
      </c>
      <c r="D81" s="141"/>
      <c r="E81" s="141"/>
      <c r="F81" s="21" t="s">
        <v>44</v>
      </c>
      <c r="G81" s="138" t="s">
        <v>37</v>
      </c>
    </row>
    <row r="82" spans="1:20" ht="15">
      <c r="A82" s="40"/>
      <c r="B82" s="40"/>
      <c r="C82" s="21" t="s">
        <v>45</v>
      </c>
      <c r="D82" s="141"/>
      <c r="E82" s="137"/>
      <c r="F82" s="21" t="s">
        <v>45</v>
      </c>
      <c r="G82" s="138" t="s">
        <v>37</v>
      </c>
    </row>
    <row r="83" spans="1:20" ht="15">
      <c r="A83" s="40"/>
      <c r="B83" s="40"/>
      <c r="C83" s="21" t="s">
        <v>46</v>
      </c>
      <c r="D83" s="141"/>
      <c r="E83" s="141"/>
      <c r="F83" s="21" t="s">
        <v>46</v>
      </c>
      <c r="G83" s="138" t="s">
        <v>37</v>
      </c>
    </row>
    <row r="84" spans="1:20" ht="15.75" thickBot="1">
      <c r="A84" s="40"/>
      <c r="B84" s="40"/>
      <c r="C84" s="35" t="s">
        <v>36</v>
      </c>
      <c r="D84" s="142"/>
      <c r="E84" s="142"/>
      <c r="F84" s="35" t="s">
        <v>36</v>
      </c>
      <c r="G84" s="143" t="s">
        <v>37</v>
      </c>
      <c r="H84" s="32"/>
      <c r="I84" s="32"/>
      <c r="J84" s="32"/>
      <c r="K84" s="32"/>
      <c r="L84" s="32"/>
    </row>
    <row r="85" spans="1:20" ht="15.75" thickTop="1">
      <c r="A85" s="42"/>
      <c r="B85" s="42"/>
    </row>
    <row r="86" spans="1:20" ht="15">
      <c r="A86" s="43"/>
      <c r="B86" s="43"/>
      <c r="P86" s="32"/>
      <c r="Q86" s="32"/>
      <c r="R86" s="32"/>
      <c r="S86" s="32"/>
      <c r="T86" s="32"/>
    </row>
    <row r="87" spans="1:20">
      <c r="A87" s="44"/>
      <c r="B87" s="44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</row>
    <row r="88" spans="1:20" ht="14.25">
      <c r="A88" s="41"/>
      <c r="B88" s="41"/>
      <c r="C88" s="13"/>
      <c r="D88" s="130" t="s">
        <v>376</v>
      </c>
      <c r="E88" s="130" t="s">
        <v>377</v>
      </c>
    </row>
    <row r="89" spans="1:20" ht="15.75" thickBot="1">
      <c r="A89" s="40">
        <v>3</v>
      </c>
      <c r="B89" s="40">
        <v>1</v>
      </c>
      <c r="C89" s="14" t="s">
        <v>35</v>
      </c>
      <c r="D89" s="132" t="s">
        <v>335</v>
      </c>
      <c r="E89" s="132" t="s">
        <v>331</v>
      </c>
      <c r="F89" s="300" t="s">
        <v>271</v>
      </c>
      <c r="G89" s="134"/>
    </row>
    <row r="90" spans="1:20" ht="15.75" thickTop="1">
      <c r="A90" s="40"/>
      <c r="B90" s="40"/>
      <c r="C90" s="16" t="s">
        <v>43</v>
      </c>
      <c r="D90" s="137"/>
      <c r="E90" s="137"/>
      <c r="F90" s="16" t="s">
        <v>43</v>
      </c>
      <c r="G90" s="139" t="s">
        <v>37</v>
      </c>
    </row>
    <row r="91" spans="1:20" ht="15">
      <c r="A91" s="40"/>
      <c r="B91" s="40"/>
      <c r="C91" s="21" t="s">
        <v>44</v>
      </c>
      <c r="D91" s="141"/>
      <c r="E91" s="141"/>
      <c r="F91" s="21" t="s">
        <v>44</v>
      </c>
      <c r="G91" s="138" t="s">
        <v>37</v>
      </c>
    </row>
    <row r="92" spans="1:20" ht="15">
      <c r="A92" s="40"/>
      <c r="B92" s="40"/>
      <c r="C92" s="21" t="s">
        <v>45</v>
      </c>
      <c r="D92" s="141"/>
      <c r="E92" s="137"/>
      <c r="F92" s="21" t="s">
        <v>45</v>
      </c>
      <c r="G92" s="138" t="s">
        <v>37</v>
      </c>
    </row>
    <row r="93" spans="1:20" ht="15">
      <c r="A93" s="40"/>
      <c r="B93" s="40"/>
      <c r="C93" s="21" t="s">
        <v>46</v>
      </c>
      <c r="D93" s="141"/>
      <c r="E93" s="141"/>
      <c r="F93" s="21" t="s">
        <v>46</v>
      </c>
      <c r="G93" s="138" t="s">
        <v>37</v>
      </c>
    </row>
    <row r="94" spans="1:20" ht="15.75" thickBot="1">
      <c r="A94" s="40"/>
      <c r="B94" s="40"/>
      <c r="C94" s="35" t="s">
        <v>36</v>
      </c>
      <c r="D94" s="142"/>
      <c r="E94" s="142"/>
      <c r="F94" s="35" t="s">
        <v>36</v>
      </c>
      <c r="G94" s="143" t="s">
        <v>37</v>
      </c>
    </row>
    <row r="95" spans="1:20" ht="15.75" thickTop="1">
      <c r="A95" s="42"/>
      <c r="B95" s="42"/>
    </row>
    <row r="96" spans="1:20" ht="15">
      <c r="A96" s="43"/>
      <c r="B96" s="43"/>
    </row>
    <row r="97" spans="1:20">
      <c r="A97" s="44"/>
      <c r="B97" s="44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</row>
    <row r="98" spans="1:20" ht="15" hidden="1">
      <c r="A98" s="41"/>
      <c r="B98" s="41"/>
      <c r="C98" s="13"/>
      <c r="D98" s="130"/>
      <c r="E98" s="131" t="s">
        <v>48</v>
      </c>
      <c r="F98" s="499" t="s">
        <v>31</v>
      </c>
      <c r="G98" s="500"/>
      <c r="H98" s="500"/>
      <c r="I98" s="500"/>
      <c r="J98" s="500"/>
      <c r="K98" s="500"/>
      <c r="L98" s="500"/>
      <c r="M98" s="500"/>
      <c r="N98" s="501"/>
      <c r="O98" s="502" t="s">
        <v>32</v>
      </c>
      <c r="P98" s="503"/>
      <c r="Q98" s="502" t="s">
        <v>33</v>
      </c>
      <c r="R98" s="503"/>
      <c r="S98" s="502" t="s">
        <v>34</v>
      </c>
      <c r="T98" s="503"/>
    </row>
    <row r="99" spans="1:20" ht="15.75" hidden="1" thickBot="1">
      <c r="A99" s="40">
        <v>4</v>
      </c>
      <c r="B99" s="40">
        <v>5</v>
      </c>
      <c r="C99" s="14" t="s">
        <v>35</v>
      </c>
      <c r="D99" s="132" t="str">
        <f>VLOOKUP(A99,Systém!$P$5:$Q$14,2,FALSE)</f>
        <v>SK Badminton Tábor - družstvo odstoupilo</v>
      </c>
      <c r="E99" s="132" t="str">
        <f>VLOOKUP(B99,Systém!$P$5:$Q$14,2,FALSE)</f>
        <v>SK Dobrá Voda</v>
      </c>
      <c r="F99" s="133">
        <v>1</v>
      </c>
      <c r="G99" s="134"/>
      <c r="H99" s="134"/>
      <c r="I99" s="134">
        <v>2</v>
      </c>
      <c r="J99" s="134"/>
      <c r="K99" s="134"/>
      <c r="L99" s="134">
        <v>3</v>
      </c>
      <c r="M99" s="135"/>
      <c r="N99" s="136"/>
      <c r="O99" s="504"/>
      <c r="P99" s="505"/>
      <c r="Q99" s="504"/>
      <c r="R99" s="505"/>
      <c r="S99" s="504"/>
      <c r="T99" s="505"/>
    </row>
    <row r="100" spans="1:20" ht="15.75" hidden="1" thickTop="1">
      <c r="A100" s="40"/>
      <c r="B100" s="40"/>
      <c r="C100" s="16" t="s">
        <v>43</v>
      </c>
      <c r="D100" s="137"/>
      <c r="E100" s="137"/>
      <c r="F100" s="138"/>
      <c r="G100" s="139" t="s">
        <v>37</v>
      </c>
      <c r="H100" s="140"/>
      <c r="I100" s="138"/>
      <c r="J100" s="139" t="s">
        <v>37</v>
      </c>
      <c r="K100" s="140"/>
      <c r="L100" s="138"/>
      <c r="M100" s="139" t="s">
        <v>37</v>
      </c>
      <c r="N100" s="140"/>
      <c r="O100" s="17">
        <f>F100+I100+L100</f>
        <v>0</v>
      </c>
      <c r="P100" s="18">
        <f>H100+K100+N100</f>
        <v>0</v>
      </c>
      <c r="Q100" s="19">
        <f>IF(F100&gt;H100,1,0)+IF(I100&gt;K100,1,0)+IF(L100&gt;N100,1,0)</f>
        <v>0</v>
      </c>
      <c r="R100" s="20">
        <f>IF(H100&gt;F100,1,0)+IF(K100&gt;I100,1,0)+IF(N100&gt;L100,1,0)</f>
        <v>0</v>
      </c>
      <c r="S100" s="19">
        <f>IF(Q100&gt;R100,1,0)</f>
        <v>0</v>
      </c>
      <c r="T100" s="20">
        <f>IF(R100&gt;Q100,1,0)</f>
        <v>0</v>
      </c>
    </row>
    <row r="101" spans="1:20" ht="15" hidden="1">
      <c r="A101" s="40"/>
      <c r="B101" s="40"/>
      <c r="C101" s="21" t="s">
        <v>44</v>
      </c>
      <c r="D101" s="141"/>
      <c r="E101" s="141"/>
      <c r="F101" s="138"/>
      <c r="G101" s="138" t="s">
        <v>37</v>
      </c>
      <c r="H101" s="140"/>
      <c r="I101" s="138"/>
      <c r="J101" s="138" t="s">
        <v>37</v>
      </c>
      <c r="K101" s="140"/>
      <c r="L101" s="138"/>
      <c r="M101" s="138" t="s">
        <v>37</v>
      </c>
      <c r="N101" s="140"/>
      <c r="O101" s="17">
        <f>F101+I101+L101</f>
        <v>0</v>
      </c>
      <c r="P101" s="18">
        <f>H101+K101+N101</f>
        <v>0</v>
      </c>
      <c r="Q101" s="19">
        <f>IF(F101&gt;H101,1,0)+IF(I101&gt;K101,1,0)+IF(L101&gt;N101,1,0)</f>
        <v>0</v>
      </c>
      <c r="R101" s="20">
        <f>IF(H101&gt;F101,1,0)+IF(K101&gt;I101,1,0)+IF(N101&gt;L101,1,0)</f>
        <v>0</v>
      </c>
      <c r="S101" s="19">
        <f>IF(Q101&gt;R101,1,0)</f>
        <v>0</v>
      </c>
      <c r="T101" s="20">
        <f>IF(R101&gt;Q101,1,0)</f>
        <v>0</v>
      </c>
    </row>
    <row r="102" spans="1:20" ht="15" hidden="1">
      <c r="A102" s="40"/>
      <c r="B102" s="40"/>
      <c r="C102" s="21" t="s">
        <v>45</v>
      </c>
      <c r="D102" s="141"/>
      <c r="E102" s="137"/>
      <c r="F102" s="138"/>
      <c r="G102" s="138" t="s">
        <v>37</v>
      </c>
      <c r="H102" s="140"/>
      <c r="I102" s="138"/>
      <c r="J102" s="138" t="s">
        <v>37</v>
      </c>
      <c r="K102" s="140"/>
      <c r="L102" s="138"/>
      <c r="M102" s="138" t="s">
        <v>37</v>
      </c>
      <c r="N102" s="140"/>
      <c r="O102" s="17">
        <f>F102+I102+L102</f>
        <v>0</v>
      </c>
      <c r="P102" s="18">
        <f>H102+K102+N102</f>
        <v>0</v>
      </c>
      <c r="Q102" s="19">
        <f>IF(F102&gt;H102,1,0)+IF(I102&gt;K102,1,0)+IF(L102&gt;N102,1,0)</f>
        <v>0</v>
      </c>
      <c r="R102" s="20">
        <f>IF(H102&gt;F102,1,0)+IF(K102&gt;I102,1,0)+IF(N102&gt;L102,1,0)</f>
        <v>0</v>
      </c>
      <c r="S102" s="19">
        <f>IF(Q102&gt;R102,1,0)</f>
        <v>0</v>
      </c>
      <c r="T102" s="20">
        <f>IF(R102&gt;Q102,1,0)</f>
        <v>0</v>
      </c>
    </row>
    <row r="103" spans="1:20" ht="15" hidden="1">
      <c r="A103" s="40"/>
      <c r="B103" s="40"/>
      <c r="C103" s="21" t="s">
        <v>46</v>
      </c>
      <c r="D103" s="141"/>
      <c r="E103" s="141"/>
      <c r="F103" s="138"/>
      <c r="G103" s="138" t="s">
        <v>37</v>
      </c>
      <c r="H103" s="140"/>
      <c r="I103" s="138"/>
      <c r="J103" s="138" t="s">
        <v>37</v>
      </c>
      <c r="K103" s="140"/>
      <c r="L103" s="138"/>
      <c r="M103" s="138" t="s">
        <v>37</v>
      </c>
      <c r="N103" s="140"/>
      <c r="O103" s="17">
        <f>F103+I103+L103</f>
        <v>0</v>
      </c>
      <c r="P103" s="18">
        <f>H103+K103+N103</f>
        <v>0</v>
      </c>
      <c r="Q103" s="19">
        <f>IF(F103&gt;H103,1,0)+IF(I103&gt;K103,1,0)+IF(L103&gt;N103,1,0)</f>
        <v>0</v>
      </c>
      <c r="R103" s="20">
        <f>IF(H103&gt;F103,1,0)+IF(K103&gt;I103,1,0)+IF(N103&gt;L103,1,0)</f>
        <v>0</v>
      </c>
      <c r="S103" s="19">
        <f>IF(Q103&gt;R103,1,0)</f>
        <v>0</v>
      </c>
      <c r="T103" s="20">
        <f>IF(R103&gt;Q103,1,0)</f>
        <v>0</v>
      </c>
    </row>
    <row r="104" spans="1:20" ht="15.75" hidden="1" thickBot="1">
      <c r="A104" s="40"/>
      <c r="B104" s="40"/>
      <c r="C104" s="35" t="s">
        <v>36</v>
      </c>
      <c r="D104" s="142"/>
      <c r="E104" s="142"/>
      <c r="F104" s="143"/>
      <c r="G104" s="143" t="s">
        <v>37</v>
      </c>
      <c r="H104" s="144"/>
      <c r="I104" s="143"/>
      <c r="J104" s="143" t="s">
        <v>37</v>
      </c>
      <c r="K104" s="144"/>
      <c r="L104" s="143"/>
      <c r="M104" s="143" t="s">
        <v>37</v>
      </c>
      <c r="N104" s="144"/>
      <c r="O104" s="22">
        <f>F104+I104+L104</f>
        <v>0</v>
      </c>
      <c r="P104" s="23">
        <f>H104+K104+N104</f>
        <v>0</v>
      </c>
      <c r="Q104" s="24">
        <f>IF(F104&gt;H104,1,0)+IF(I104&gt;K104,1,0)+IF(L104&gt;N104,1,0)</f>
        <v>0</v>
      </c>
      <c r="R104" s="25">
        <f>IF(H104&gt;F104,1,0)+IF(K104&gt;I104,1,0)+IF(N104&gt;L104,1,0)</f>
        <v>0</v>
      </c>
      <c r="S104" s="24">
        <f>IF(Q104&gt;R104,1,0)</f>
        <v>0</v>
      </c>
      <c r="T104" s="25">
        <f>IF(R104&gt;Q104,1,0)</f>
        <v>0</v>
      </c>
    </row>
    <row r="105" spans="1:20" ht="15" hidden="1">
      <c r="A105" s="42"/>
      <c r="B105" s="42"/>
      <c r="C105" s="26" t="s">
        <v>38</v>
      </c>
      <c r="D105" s="145">
        <f>IF(S105+T105=0,0,IF(S105=T105,2,IF(S105&gt;T105,3,1)))</f>
        <v>0</v>
      </c>
      <c r="E105" s="145">
        <f>IF(S105+T105=0,0,IF(S105=T105,2,IF(T105&gt;S105,3,1)))</f>
        <v>0</v>
      </c>
      <c r="F105" s="146"/>
      <c r="G105" s="147"/>
      <c r="H105" s="147"/>
      <c r="I105" s="147"/>
      <c r="J105" s="147"/>
      <c r="K105" s="147"/>
      <c r="L105" s="147"/>
      <c r="M105" s="147"/>
      <c r="N105" s="148"/>
      <c r="O105" s="27">
        <f t="shared" ref="O105:T105" si="1">SUM(O100:O104)</f>
        <v>0</v>
      </c>
      <c r="P105" s="28">
        <f t="shared" si="1"/>
        <v>0</v>
      </c>
      <c r="Q105" s="28">
        <f t="shared" si="1"/>
        <v>0</v>
      </c>
      <c r="R105" s="28">
        <f t="shared" si="1"/>
        <v>0</v>
      </c>
      <c r="S105" s="28">
        <f t="shared" si="1"/>
        <v>0</v>
      </c>
      <c r="T105" s="28">
        <f t="shared" si="1"/>
        <v>0</v>
      </c>
    </row>
    <row r="106" spans="1:20" ht="15" hidden="1">
      <c r="A106" s="43"/>
      <c r="B106" s="43"/>
      <c r="C106" s="34" t="s">
        <v>47</v>
      </c>
      <c r="D106" s="497">
        <f>IF(D105+E105=0,0,IF(D105=E105,E98,IF(D105&gt;E105,D99,E99)))</f>
        <v>0</v>
      </c>
      <c r="E106" s="498"/>
      <c r="F106" s="149"/>
      <c r="G106" s="149"/>
      <c r="H106" s="149"/>
      <c r="I106" s="149"/>
      <c r="J106" s="149"/>
      <c r="K106" s="149"/>
      <c r="L106" s="149"/>
      <c r="M106" s="149"/>
      <c r="N106" s="149"/>
      <c r="O106" s="31"/>
      <c r="P106" s="32"/>
      <c r="Q106" s="32"/>
      <c r="R106" s="32"/>
      <c r="S106" s="32"/>
      <c r="T106" s="32"/>
    </row>
    <row r="107" spans="1:20" hidden="1">
      <c r="A107" s="44"/>
      <c r="B107" s="44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</row>
    <row r="108" spans="1:20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</row>
    <row r="109" spans="1:20" ht="15">
      <c r="A109" s="40"/>
      <c r="B109" s="40"/>
      <c r="C109" s="36"/>
      <c r="D109" s="151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</row>
    <row r="110" spans="1:20">
      <c r="A110" s="150"/>
      <c r="B110" s="150"/>
      <c r="C110" s="150"/>
      <c r="E110" s="150"/>
      <c r="F110" s="150"/>
    </row>
    <row r="111" spans="1:20" ht="13.5" thickBot="1">
      <c r="A111" s="150"/>
      <c r="B111" s="150"/>
      <c r="C111" s="150"/>
      <c r="E111" s="150"/>
      <c r="F111" s="150"/>
    </row>
    <row r="112" spans="1:20" ht="15" thickTop="1">
      <c r="A112" s="41"/>
      <c r="B112" s="41"/>
      <c r="C112" s="13"/>
      <c r="D112" s="130" t="s">
        <v>267</v>
      </c>
      <c r="E112" s="130" t="s">
        <v>339</v>
      </c>
      <c r="G112" s="139" t="s">
        <v>37</v>
      </c>
    </row>
    <row r="113" spans="1:20" ht="15.75" thickBot="1">
      <c r="A113" s="40">
        <v>4</v>
      </c>
      <c r="B113" s="40">
        <v>5</v>
      </c>
      <c r="C113" s="14" t="s">
        <v>35</v>
      </c>
      <c r="D113" s="132" t="s">
        <v>338</v>
      </c>
      <c r="E113" s="132" t="s">
        <v>257</v>
      </c>
      <c r="F113" s="300" t="s">
        <v>271</v>
      </c>
      <c r="G113" s="138" t="s">
        <v>37</v>
      </c>
    </row>
    <row r="114" spans="1:20" ht="15.75" thickTop="1">
      <c r="A114" s="40"/>
      <c r="B114" s="40"/>
      <c r="C114" s="16" t="s">
        <v>43</v>
      </c>
      <c r="D114" s="137"/>
      <c r="E114" s="137"/>
      <c r="F114" s="16" t="s">
        <v>43</v>
      </c>
      <c r="G114" s="138" t="s">
        <v>37</v>
      </c>
    </row>
    <row r="115" spans="1:20" ht="15">
      <c r="A115" s="40"/>
      <c r="B115" s="40"/>
      <c r="C115" s="21" t="s">
        <v>44</v>
      </c>
      <c r="D115" s="141"/>
      <c r="E115" s="141"/>
      <c r="F115" s="21" t="s">
        <v>44</v>
      </c>
      <c r="G115" s="138" t="s">
        <v>37</v>
      </c>
    </row>
    <row r="116" spans="1:20" ht="15.75" thickBot="1">
      <c r="A116" s="40"/>
      <c r="B116" s="40"/>
      <c r="C116" s="21" t="s">
        <v>45</v>
      </c>
      <c r="D116" s="141"/>
      <c r="E116" s="137"/>
      <c r="F116" s="21" t="s">
        <v>45</v>
      </c>
      <c r="G116" s="143" t="s">
        <v>37</v>
      </c>
    </row>
    <row r="117" spans="1:20" ht="15.75" thickTop="1">
      <c r="A117" s="40"/>
      <c r="B117" s="40"/>
      <c r="C117" s="21" t="s">
        <v>46</v>
      </c>
      <c r="D117" s="141"/>
      <c r="E117" s="141"/>
      <c r="F117" s="21" t="s">
        <v>46</v>
      </c>
      <c r="G117" s="147"/>
    </row>
    <row r="118" spans="1:20" ht="15.75" thickBot="1">
      <c r="A118" s="40"/>
      <c r="B118" s="40"/>
      <c r="C118" s="35" t="s">
        <v>36</v>
      </c>
      <c r="D118" s="142"/>
      <c r="E118" s="142"/>
      <c r="F118" s="35" t="s">
        <v>36</v>
      </c>
      <c r="G118" s="149"/>
      <c r="H118" s="149"/>
      <c r="I118" s="149"/>
      <c r="J118" s="149"/>
      <c r="K118" s="149"/>
      <c r="L118" s="149"/>
      <c r="M118" s="149"/>
      <c r="N118" s="149"/>
      <c r="O118" s="31"/>
      <c r="P118" s="32"/>
      <c r="Q118" s="32"/>
      <c r="R118" s="32"/>
      <c r="S118" s="32"/>
      <c r="T118" s="32"/>
    </row>
    <row r="119" spans="1:20" ht="15.75" thickTop="1">
      <c r="A119" s="43"/>
      <c r="B119" s="43"/>
      <c r="C119" s="30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</row>
    <row r="120" spans="1:20" ht="14.25">
      <c r="A120" s="41"/>
      <c r="B120" s="41"/>
      <c r="C120" s="13"/>
      <c r="D120" s="130" t="s">
        <v>272</v>
      </c>
      <c r="E120" s="130" t="s">
        <v>343</v>
      </c>
    </row>
    <row r="121" spans="1:20" ht="15.75" thickBot="1">
      <c r="A121" s="40">
        <v>6</v>
      </c>
      <c r="B121" s="40">
        <v>7</v>
      </c>
      <c r="C121" s="14" t="s">
        <v>35</v>
      </c>
      <c r="D121" s="132" t="s">
        <v>276</v>
      </c>
      <c r="E121" s="132" t="s">
        <v>340</v>
      </c>
      <c r="F121" s="300" t="s">
        <v>271</v>
      </c>
      <c r="G121" s="134"/>
    </row>
    <row r="122" spans="1:20" ht="15.75" thickTop="1">
      <c r="A122" s="40"/>
      <c r="B122" s="40"/>
      <c r="C122" s="16" t="s">
        <v>43</v>
      </c>
      <c r="D122" s="137"/>
      <c r="E122" s="137"/>
      <c r="F122" s="16" t="s">
        <v>43</v>
      </c>
      <c r="G122" s="139" t="s">
        <v>37</v>
      </c>
    </row>
    <row r="123" spans="1:20" ht="15">
      <c r="A123" s="40"/>
      <c r="B123" s="40"/>
      <c r="C123" s="21" t="s">
        <v>44</v>
      </c>
      <c r="D123" s="141"/>
      <c r="E123" s="141"/>
      <c r="F123" s="21" t="s">
        <v>44</v>
      </c>
      <c r="G123" s="138" t="s">
        <v>37</v>
      </c>
    </row>
    <row r="124" spans="1:20" ht="15">
      <c r="A124" s="40"/>
      <c r="B124" s="40"/>
      <c r="C124" s="21" t="s">
        <v>45</v>
      </c>
      <c r="D124" s="141"/>
      <c r="E124" s="137"/>
      <c r="F124" s="21" t="s">
        <v>45</v>
      </c>
      <c r="G124" s="138" t="s">
        <v>37</v>
      </c>
    </row>
    <row r="125" spans="1:20" ht="15">
      <c r="A125" s="40"/>
      <c r="B125" s="40"/>
      <c r="C125" s="21" t="s">
        <v>46</v>
      </c>
      <c r="D125" s="141"/>
      <c r="E125" s="141"/>
      <c r="F125" s="21" t="s">
        <v>46</v>
      </c>
      <c r="G125" s="138" t="s">
        <v>37</v>
      </c>
    </row>
    <row r="126" spans="1:20" ht="15.75" thickBot="1">
      <c r="A126" s="40"/>
      <c r="B126" s="40"/>
      <c r="C126" s="35" t="s">
        <v>36</v>
      </c>
      <c r="D126" s="142"/>
      <c r="E126" s="142"/>
      <c r="F126" s="35" t="s">
        <v>36</v>
      </c>
      <c r="G126" s="143" t="s">
        <v>37</v>
      </c>
    </row>
    <row r="127" spans="1:20" ht="15.75" thickTop="1">
      <c r="A127" s="42"/>
      <c r="B127" s="42"/>
    </row>
    <row r="128" spans="1:20" ht="15">
      <c r="A128" s="43"/>
      <c r="B128" s="43"/>
      <c r="N128" s="149"/>
      <c r="O128" s="31"/>
      <c r="P128" s="32"/>
      <c r="Q128" s="32"/>
      <c r="R128" s="32"/>
      <c r="S128" s="32"/>
      <c r="T128" s="32"/>
    </row>
    <row r="129" spans="1:21">
      <c r="A129" s="44"/>
      <c r="B129" s="44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</row>
    <row r="130" spans="1:21" ht="14.25">
      <c r="A130" s="41"/>
      <c r="B130" s="41"/>
      <c r="C130" s="13"/>
      <c r="D130" s="130"/>
      <c r="E130" s="130"/>
    </row>
    <row r="131" spans="1:21" ht="15">
      <c r="A131" s="40"/>
      <c r="B131"/>
    </row>
    <row r="132" spans="1:21" ht="14.25">
      <c r="A132" s="41"/>
      <c r="B132" s="41"/>
      <c r="C132" s="13"/>
      <c r="D132" s="130" t="s">
        <v>344</v>
      </c>
      <c r="E132" s="130" t="s">
        <v>334</v>
      </c>
    </row>
    <row r="133" spans="1:21" ht="15.75" thickBot="1">
      <c r="A133" s="40">
        <v>1</v>
      </c>
      <c r="B133" s="40">
        <v>4</v>
      </c>
      <c r="C133" s="14" t="s">
        <v>35</v>
      </c>
      <c r="D133" s="132" t="s">
        <v>332</v>
      </c>
      <c r="E133" s="132" t="s">
        <v>341</v>
      </c>
      <c r="F133" s="300" t="s">
        <v>271</v>
      </c>
    </row>
    <row r="134" spans="1:21" ht="15.75" thickTop="1">
      <c r="A134" s="40"/>
      <c r="B134" s="40"/>
      <c r="C134" s="16" t="s">
        <v>43</v>
      </c>
      <c r="D134" s="137"/>
      <c r="E134" s="137"/>
      <c r="F134" s="16" t="s">
        <v>43</v>
      </c>
    </row>
    <row r="135" spans="1:21" ht="15">
      <c r="A135" s="40"/>
      <c r="B135" s="40"/>
      <c r="C135" s="21" t="s">
        <v>44</v>
      </c>
      <c r="D135" s="141"/>
      <c r="E135" s="141"/>
      <c r="F135" s="21" t="s">
        <v>44</v>
      </c>
    </row>
    <row r="136" spans="1:21" ht="15">
      <c r="A136" s="40"/>
      <c r="B136" s="40"/>
      <c r="C136" s="21" t="s">
        <v>45</v>
      </c>
      <c r="D136" s="141"/>
      <c r="E136" s="137"/>
      <c r="F136" s="21" t="s">
        <v>45</v>
      </c>
    </row>
    <row r="137" spans="1:21" ht="15">
      <c r="A137" s="40"/>
      <c r="B137" s="40"/>
      <c r="C137" s="21" t="s">
        <v>46</v>
      </c>
      <c r="D137" s="141"/>
      <c r="E137" s="141"/>
      <c r="F137" s="21" t="s">
        <v>46</v>
      </c>
    </row>
    <row r="138" spans="1:21" ht="15.75" thickBot="1">
      <c r="A138" s="40"/>
      <c r="B138" s="40"/>
      <c r="C138" s="35" t="s">
        <v>36</v>
      </c>
      <c r="D138" s="142"/>
      <c r="E138" s="142"/>
      <c r="F138" s="35" t="s">
        <v>36</v>
      </c>
    </row>
    <row r="139" spans="1:21" ht="15.75" thickTop="1">
      <c r="A139" s="42"/>
      <c r="B139" s="42"/>
      <c r="G139" s="150"/>
      <c r="H139" s="150"/>
      <c r="I139" s="150"/>
      <c r="J139" s="150"/>
      <c r="K139" s="150"/>
      <c r="L139" s="150"/>
      <c r="M139" s="150"/>
      <c r="N139" s="150"/>
    </row>
    <row r="140" spans="1:21" ht="15">
      <c r="A140" s="43"/>
      <c r="B140" s="43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  <row r="141" spans="1:21">
      <c r="A141" s="44"/>
      <c r="B141" s="44"/>
      <c r="D141" s="150"/>
      <c r="E141" s="150"/>
      <c r="F141" s="150"/>
    </row>
    <row r="142" spans="1:21" ht="15">
      <c r="A142" s="41"/>
      <c r="B142" s="41"/>
      <c r="C142" s="13"/>
      <c r="D142" s="130" t="s">
        <v>345</v>
      </c>
      <c r="E142" s="130" t="s">
        <v>346</v>
      </c>
      <c r="F142" s="32"/>
    </row>
    <row r="143" spans="1:21" ht="15.75" thickBot="1">
      <c r="A143" s="40">
        <v>2</v>
      </c>
      <c r="B143" s="40">
        <v>3</v>
      </c>
      <c r="C143" s="14" t="s">
        <v>35</v>
      </c>
      <c r="D143" s="132" t="s">
        <v>265</v>
      </c>
      <c r="E143" s="132" t="s">
        <v>342</v>
      </c>
      <c r="F143" s="300" t="s">
        <v>271</v>
      </c>
    </row>
    <row r="144" spans="1:21" ht="15.75" thickTop="1">
      <c r="A144" s="40"/>
      <c r="B144" s="40"/>
      <c r="C144" s="16" t="s">
        <v>43</v>
      </c>
      <c r="D144" s="137"/>
      <c r="E144" s="137"/>
      <c r="F144" s="16" t="s">
        <v>43</v>
      </c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</row>
    <row r="145" spans="1:20" ht="15">
      <c r="A145" s="40"/>
      <c r="B145" s="40"/>
      <c r="C145" s="21" t="s">
        <v>44</v>
      </c>
      <c r="D145" s="141"/>
      <c r="E145" s="141"/>
      <c r="F145" s="21" t="s">
        <v>44</v>
      </c>
    </row>
    <row r="146" spans="1:20" ht="15">
      <c r="A146" s="40"/>
      <c r="B146" s="40"/>
      <c r="C146" s="21" t="s">
        <v>45</v>
      </c>
      <c r="D146" s="141"/>
      <c r="E146" s="137"/>
      <c r="F146" s="21" t="s">
        <v>45</v>
      </c>
    </row>
    <row r="147" spans="1:20" ht="15">
      <c r="A147" s="40"/>
      <c r="B147" s="40"/>
      <c r="C147" s="21" t="s">
        <v>46</v>
      </c>
      <c r="D147" s="141"/>
      <c r="E147" s="141"/>
      <c r="F147" s="21" t="s">
        <v>46</v>
      </c>
    </row>
    <row r="148" spans="1:20" ht="15.75" thickBot="1">
      <c r="A148" s="40"/>
      <c r="B148" s="40"/>
      <c r="C148" s="35" t="s">
        <v>36</v>
      </c>
      <c r="D148" s="142"/>
      <c r="E148" s="142"/>
      <c r="F148" s="35" t="s">
        <v>36</v>
      </c>
      <c r="G148" s="149"/>
      <c r="H148" s="149"/>
      <c r="I148" s="149"/>
      <c r="J148" s="149"/>
      <c r="K148" s="149"/>
      <c r="L148" s="149"/>
      <c r="M148" s="149"/>
      <c r="N148" s="149"/>
      <c r="O148" s="31"/>
      <c r="P148" s="32"/>
      <c r="Q148" s="32"/>
      <c r="R148" s="32"/>
      <c r="S148" s="32"/>
      <c r="T148" s="32"/>
    </row>
    <row r="149" spans="1:20" ht="13.5" thickTop="1">
      <c r="A149" s="44"/>
      <c r="B149" s="44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</row>
    <row r="150" spans="1:20" ht="15" hidden="1">
      <c r="A150" s="41"/>
      <c r="B150" s="41"/>
      <c r="C150" s="13"/>
      <c r="D150" s="130"/>
      <c r="E150" s="131"/>
      <c r="F150" s="499" t="s">
        <v>31</v>
      </c>
      <c r="G150" s="500"/>
      <c r="H150" s="500"/>
      <c r="I150" s="500"/>
      <c r="J150" s="500"/>
      <c r="K150" s="500"/>
      <c r="L150" s="500"/>
      <c r="M150" s="500"/>
      <c r="N150" s="501"/>
      <c r="O150" s="502" t="s">
        <v>32</v>
      </c>
      <c r="P150" s="503"/>
      <c r="Q150" s="502" t="s">
        <v>33</v>
      </c>
      <c r="R150" s="503"/>
      <c r="S150" s="502" t="s">
        <v>34</v>
      </c>
      <c r="T150" s="503"/>
    </row>
    <row r="151" spans="1:20" ht="15.75" hidden="1" thickBot="1">
      <c r="A151" s="40"/>
      <c r="B151" s="40"/>
      <c r="C151" s="14"/>
      <c r="D151" s="132"/>
      <c r="E151" s="132"/>
      <c r="F151" s="133">
        <v>1</v>
      </c>
      <c r="G151" s="134"/>
      <c r="H151" s="134"/>
      <c r="I151" s="134">
        <v>2</v>
      </c>
      <c r="J151" s="134"/>
      <c r="K151" s="134"/>
      <c r="L151" s="134">
        <v>3</v>
      </c>
      <c r="M151" s="135"/>
      <c r="N151" s="136"/>
      <c r="O151" s="504"/>
      <c r="P151" s="505"/>
      <c r="Q151" s="504"/>
      <c r="R151" s="505"/>
      <c r="S151" s="504"/>
      <c r="T151" s="505"/>
    </row>
    <row r="152" spans="1:20" ht="15.75" hidden="1" thickTop="1">
      <c r="A152" s="40"/>
      <c r="B152" s="40"/>
      <c r="C152" s="16"/>
      <c r="D152" s="137"/>
      <c r="E152" s="137"/>
      <c r="F152" s="138"/>
      <c r="G152" s="139" t="s">
        <v>37</v>
      </c>
      <c r="H152" s="140"/>
      <c r="I152" s="138"/>
      <c r="J152" s="139" t="s">
        <v>37</v>
      </c>
      <c r="K152" s="140"/>
      <c r="L152" s="138"/>
      <c r="M152" s="139" t="s">
        <v>37</v>
      </c>
      <c r="N152" s="140"/>
      <c r="O152" s="17">
        <f>F152+I152+L152</f>
        <v>0</v>
      </c>
      <c r="P152" s="18">
        <f>H152+K152+N152</f>
        <v>0</v>
      </c>
      <c r="Q152" s="19">
        <f>IF(F152&gt;H152,1,0)+IF(I152&gt;K152,1,0)+IF(L152&gt;N152,1,0)</f>
        <v>0</v>
      </c>
      <c r="R152" s="20">
        <f>IF(H152&gt;F152,1,0)+IF(K152&gt;I152,1,0)+IF(N152&gt;L152,1,0)</f>
        <v>0</v>
      </c>
      <c r="S152" s="19">
        <f>IF(Q152&gt;R152,1,0)</f>
        <v>0</v>
      </c>
      <c r="T152" s="20">
        <f>IF(R152&gt;Q152,1,0)</f>
        <v>0</v>
      </c>
    </row>
    <row r="153" spans="1:20" ht="15" hidden="1">
      <c r="A153" s="40"/>
      <c r="B153" s="40"/>
      <c r="C153" s="21"/>
      <c r="D153" s="141"/>
      <c r="E153" s="141"/>
      <c r="F153" s="138"/>
      <c r="G153" s="138" t="s">
        <v>37</v>
      </c>
      <c r="H153" s="140"/>
      <c r="I153" s="138"/>
      <c r="J153" s="138" t="s">
        <v>37</v>
      </c>
      <c r="K153" s="140"/>
      <c r="L153" s="138"/>
      <c r="M153" s="138" t="s">
        <v>37</v>
      </c>
      <c r="N153" s="140"/>
      <c r="O153" s="17">
        <f>F153+I153+L153</f>
        <v>0</v>
      </c>
      <c r="P153" s="18">
        <f>H153+K153+N153</f>
        <v>0</v>
      </c>
      <c r="Q153" s="19">
        <f>IF(F153&gt;H153,1,0)+IF(I153&gt;K153,1,0)+IF(L153&gt;N153,1,0)</f>
        <v>0</v>
      </c>
      <c r="R153" s="20">
        <f>IF(H153&gt;F153,1,0)+IF(K153&gt;I153,1,0)+IF(N153&gt;L153,1,0)</f>
        <v>0</v>
      </c>
      <c r="S153" s="19">
        <f>IF(Q153&gt;R153,1,0)</f>
        <v>0</v>
      </c>
      <c r="T153" s="20">
        <f>IF(R153&gt;Q153,1,0)</f>
        <v>0</v>
      </c>
    </row>
    <row r="154" spans="1:20" ht="15" hidden="1">
      <c r="A154" s="40"/>
      <c r="B154" s="40"/>
      <c r="C154" s="21"/>
      <c r="D154" s="141"/>
      <c r="E154" s="137"/>
      <c r="F154" s="138"/>
      <c r="G154" s="138" t="s">
        <v>37</v>
      </c>
      <c r="H154" s="140"/>
      <c r="I154" s="138"/>
      <c r="J154" s="138" t="s">
        <v>37</v>
      </c>
      <c r="K154" s="140"/>
      <c r="L154" s="138"/>
      <c r="M154" s="138" t="s">
        <v>37</v>
      </c>
      <c r="N154" s="140"/>
      <c r="O154" s="17">
        <f>F154+I154+L154</f>
        <v>0</v>
      </c>
      <c r="P154" s="18">
        <f>H154+K154+N154</f>
        <v>0</v>
      </c>
      <c r="Q154" s="19">
        <f>IF(F154&gt;H154,1,0)+IF(I154&gt;K154,1,0)+IF(L154&gt;N154,1,0)</f>
        <v>0</v>
      </c>
      <c r="R154" s="20">
        <f>IF(H154&gt;F154,1,0)+IF(K154&gt;I154,1,0)+IF(N154&gt;L154,1,0)</f>
        <v>0</v>
      </c>
      <c r="S154" s="19">
        <f>IF(Q154&gt;R154,1,0)</f>
        <v>0</v>
      </c>
      <c r="T154" s="20">
        <f>IF(R154&gt;Q154,1,0)</f>
        <v>0</v>
      </c>
    </row>
    <row r="155" spans="1:20" ht="15" hidden="1">
      <c r="A155" s="40"/>
      <c r="B155" s="40"/>
      <c r="C155" s="21"/>
      <c r="D155" s="141"/>
      <c r="E155" s="141"/>
      <c r="F155" s="138"/>
      <c r="G155" s="138" t="s">
        <v>37</v>
      </c>
      <c r="H155" s="140"/>
      <c r="I155" s="138"/>
      <c r="J155" s="138" t="s">
        <v>37</v>
      </c>
      <c r="K155" s="140"/>
      <c r="L155" s="138"/>
      <c r="M155" s="138" t="s">
        <v>37</v>
      </c>
      <c r="N155" s="140"/>
      <c r="O155" s="17">
        <f>F155+I155+L155</f>
        <v>0</v>
      </c>
      <c r="P155" s="18">
        <f>H155+K155+N155</f>
        <v>0</v>
      </c>
      <c r="Q155" s="19">
        <f>IF(F155&gt;H155,1,0)+IF(I155&gt;K155,1,0)+IF(L155&gt;N155,1,0)</f>
        <v>0</v>
      </c>
      <c r="R155" s="20">
        <f>IF(H155&gt;F155,1,0)+IF(K155&gt;I155,1,0)+IF(N155&gt;L155,1,0)</f>
        <v>0</v>
      </c>
      <c r="S155" s="19">
        <f>IF(Q155&gt;R155,1,0)</f>
        <v>0</v>
      </c>
      <c r="T155" s="20">
        <f>IF(R155&gt;Q155,1,0)</f>
        <v>0</v>
      </c>
    </row>
    <row r="156" spans="1:20" ht="15.75" hidden="1" thickBot="1">
      <c r="A156" s="40"/>
      <c r="B156" s="40"/>
      <c r="C156" s="35"/>
      <c r="D156" s="142"/>
      <c r="E156" s="142"/>
      <c r="F156" s="143"/>
      <c r="G156" s="143" t="s">
        <v>37</v>
      </c>
      <c r="H156" s="144"/>
      <c r="I156" s="143"/>
      <c r="J156" s="143" t="s">
        <v>37</v>
      </c>
      <c r="K156" s="144"/>
      <c r="L156" s="143"/>
      <c r="M156" s="143" t="s">
        <v>37</v>
      </c>
      <c r="N156" s="144"/>
      <c r="O156" s="22">
        <f>F156+I156+L156</f>
        <v>0</v>
      </c>
      <c r="P156" s="23">
        <f>H156+K156+N156</f>
        <v>0</v>
      </c>
      <c r="Q156" s="24">
        <f>IF(F156&gt;H156,1,0)+IF(I156&gt;K156,1,0)+IF(L156&gt;N156,1,0)</f>
        <v>0</v>
      </c>
      <c r="R156" s="25">
        <f>IF(H156&gt;F156,1,0)+IF(K156&gt;I156,1,0)+IF(N156&gt;L156,1,0)</f>
        <v>0</v>
      </c>
      <c r="S156" s="24">
        <f>IF(Q156&gt;R156,1,0)</f>
        <v>0</v>
      </c>
      <c r="T156" s="25">
        <f>IF(R156&gt;Q156,1,0)</f>
        <v>0</v>
      </c>
    </row>
    <row r="157" spans="1:20" ht="15" hidden="1">
      <c r="A157" s="42"/>
      <c r="B157" s="42"/>
      <c r="C157" s="26"/>
      <c r="D157" s="145"/>
      <c r="E157" s="145"/>
      <c r="F157" s="146"/>
      <c r="G157" s="147"/>
      <c r="H157" s="147"/>
      <c r="I157" s="147"/>
      <c r="J157" s="147"/>
      <c r="K157" s="147"/>
      <c r="L157" s="147"/>
      <c r="M157" s="147"/>
      <c r="N157" s="148"/>
      <c r="O157" s="27">
        <f t="shared" ref="O157:T157" si="2">SUM(O152:O156)</f>
        <v>0</v>
      </c>
      <c r="P157" s="28">
        <f t="shared" si="2"/>
        <v>0</v>
      </c>
      <c r="Q157" s="28">
        <f t="shared" si="2"/>
        <v>0</v>
      </c>
      <c r="R157" s="28">
        <f t="shared" si="2"/>
        <v>0</v>
      </c>
      <c r="S157" s="28">
        <f t="shared" si="2"/>
        <v>0</v>
      </c>
      <c r="T157" s="28">
        <f t="shared" si="2"/>
        <v>0</v>
      </c>
    </row>
    <row r="158" spans="1:20" ht="15" hidden="1">
      <c r="A158" s="43"/>
      <c r="B158" s="43"/>
      <c r="C158" s="34"/>
      <c r="D158" s="497"/>
      <c r="E158" s="498"/>
      <c r="F158" s="149"/>
      <c r="G158" s="149"/>
      <c r="H158" s="149"/>
      <c r="I158" s="149"/>
      <c r="J158" s="149"/>
      <c r="K158" s="149"/>
      <c r="L158" s="149"/>
      <c r="M158" s="149"/>
      <c r="N158" s="149"/>
      <c r="O158" s="31"/>
      <c r="P158" s="32"/>
      <c r="Q158" s="32"/>
      <c r="R158" s="32"/>
      <c r="S158" s="32"/>
      <c r="T158" s="32"/>
    </row>
    <row r="159" spans="1:20" hidden="1">
      <c r="A159" s="44"/>
      <c r="B159" s="44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</row>
    <row r="160" spans="1:20">
      <c r="A160" s="150"/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</row>
    <row r="161" spans="1:20" ht="15">
      <c r="A161" s="40"/>
      <c r="B161" s="40"/>
      <c r="C161" s="36"/>
      <c r="D161" s="151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</row>
    <row r="162" spans="1:20" ht="14.25">
      <c r="A162" s="41"/>
      <c r="B162" s="41"/>
      <c r="C162" s="13"/>
      <c r="D162" s="130" t="s">
        <v>337</v>
      </c>
      <c r="E162" s="130" t="s">
        <v>347</v>
      </c>
    </row>
    <row r="163" spans="1:20" ht="15.75" thickBot="1">
      <c r="A163" s="40">
        <v>7</v>
      </c>
      <c r="B163" s="40">
        <v>9</v>
      </c>
      <c r="C163" s="14" t="s">
        <v>35</v>
      </c>
      <c r="D163" s="132" t="s">
        <v>340</v>
      </c>
      <c r="E163" s="132" t="str">
        <f>VLOOKUP(B163,Systém!$P$5:$Q$14,2,FALSE)</f>
        <v>SKB Český Krumlov "D"</v>
      </c>
      <c r="F163" s="300" t="s">
        <v>271</v>
      </c>
    </row>
    <row r="164" spans="1:20" ht="15.75" thickTop="1">
      <c r="A164" s="40"/>
      <c r="B164" s="40"/>
      <c r="C164" s="16" t="s">
        <v>43</v>
      </c>
      <c r="D164" s="137"/>
      <c r="E164" s="137"/>
      <c r="F164" s="16" t="s">
        <v>43</v>
      </c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</row>
    <row r="165" spans="1:20" ht="15">
      <c r="A165" s="40"/>
      <c r="B165" s="40"/>
      <c r="C165" s="21" t="s">
        <v>44</v>
      </c>
      <c r="D165" s="141"/>
      <c r="E165" s="141"/>
      <c r="F165" s="21" t="s">
        <v>44</v>
      </c>
    </row>
    <row r="166" spans="1:20" ht="15">
      <c r="A166" s="40"/>
      <c r="B166" s="40"/>
      <c r="C166" s="21" t="s">
        <v>45</v>
      </c>
      <c r="D166" s="141"/>
      <c r="E166" s="137"/>
      <c r="F166" s="21" t="s">
        <v>45</v>
      </c>
    </row>
    <row r="167" spans="1:20" ht="15">
      <c r="A167" s="40"/>
      <c r="B167" s="40"/>
      <c r="C167" s="21" t="s">
        <v>46</v>
      </c>
      <c r="D167" s="141"/>
      <c r="E167" s="141"/>
      <c r="F167" s="21" t="s">
        <v>46</v>
      </c>
    </row>
    <row r="168" spans="1:20" ht="15.75" thickBot="1">
      <c r="A168" s="40"/>
      <c r="B168" s="40"/>
      <c r="C168" s="35" t="s">
        <v>36</v>
      </c>
      <c r="D168" s="142"/>
      <c r="E168" s="142"/>
      <c r="F168" s="35" t="s">
        <v>36</v>
      </c>
    </row>
    <row r="169" spans="1:20" ht="15.75" thickTop="1">
      <c r="A169" s="42"/>
      <c r="B169" s="4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</row>
    <row r="170" spans="1:20" ht="15">
      <c r="A170" s="43"/>
      <c r="B170" s="43"/>
    </row>
    <row r="171" spans="1:20" ht="15">
      <c r="A171" s="43"/>
      <c r="B171" s="43"/>
      <c r="C171" s="30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31"/>
      <c r="P171" s="32"/>
      <c r="Q171" s="32"/>
      <c r="R171" s="32"/>
      <c r="S171" s="32"/>
      <c r="T171" s="32"/>
    </row>
    <row r="172" spans="1:20" ht="15">
      <c r="A172" s="41"/>
      <c r="B172" s="41"/>
      <c r="C172" s="13"/>
      <c r="D172" s="130" t="s">
        <v>349</v>
      </c>
      <c r="E172" s="130" t="s">
        <v>350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</row>
    <row r="173" spans="1:20" ht="15.75" thickBot="1">
      <c r="A173" s="40">
        <v>4</v>
      </c>
      <c r="B173" s="40">
        <v>2</v>
      </c>
      <c r="C173" s="14" t="s">
        <v>35</v>
      </c>
      <c r="D173" s="132" t="s">
        <v>341</v>
      </c>
      <c r="E173" s="132" t="s">
        <v>348</v>
      </c>
      <c r="F173" s="300" t="s">
        <v>271</v>
      </c>
    </row>
    <row r="174" spans="1:20" ht="15.75" thickTop="1">
      <c r="A174" s="40"/>
      <c r="B174" s="40"/>
      <c r="C174" s="16" t="s">
        <v>43</v>
      </c>
      <c r="D174" s="137"/>
      <c r="E174" s="137"/>
      <c r="F174" s="16" t="s">
        <v>43</v>
      </c>
    </row>
    <row r="175" spans="1:20" ht="15">
      <c r="A175" s="40"/>
      <c r="B175" s="40"/>
      <c r="C175" s="21" t="s">
        <v>44</v>
      </c>
      <c r="D175" s="141"/>
      <c r="E175" s="141"/>
      <c r="F175" s="21" t="s">
        <v>44</v>
      </c>
    </row>
    <row r="176" spans="1:20" ht="15">
      <c r="A176" s="40"/>
      <c r="B176" s="40"/>
      <c r="C176" s="21" t="s">
        <v>45</v>
      </c>
      <c r="D176" s="141"/>
      <c r="E176" s="137"/>
      <c r="F176" s="21" t="s">
        <v>45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</row>
    <row r="177" spans="1:20" ht="15">
      <c r="A177" s="40"/>
      <c r="B177" s="40"/>
      <c r="C177" s="21" t="s">
        <v>46</v>
      </c>
      <c r="D177" s="141"/>
      <c r="E177" s="141"/>
      <c r="F177" s="21" t="s">
        <v>46</v>
      </c>
    </row>
    <row r="178" spans="1:20" ht="15.75" thickBot="1">
      <c r="A178" s="40"/>
      <c r="B178" s="40"/>
      <c r="C178" s="35" t="s">
        <v>36</v>
      </c>
      <c r="D178" s="142"/>
      <c r="E178" s="142"/>
      <c r="F178" s="35" t="s">
        <v>36</v>
      </c>
    </row>
    <row r="179" spans="1:20" ht="15.75" thickTop="1">
      <c r="A179" s="42"/>
      <c r="B179" s="42"/>
    </row>
    <row r="180" spans="1:20" ht="15">
      <c r="A180" s="43"/>
      <c r="B180" s="43"/>
      <c r="F180" s="149"/>
      <c r="G180" s="149"/>
      <c r="H180" s="149"/>
      <c r="I180" s="149"/>
      <c r="J180" s="149"/>
      <c r="K180" s="149"/>
      <c r="L180" s="149"/>
      <c r="M180" s="149"/>
      <c r="N180" s="149"/>
      <c r="O180" s="31"/>
      <c r="P180" s="32"/>
      <c r="Q180" s="32"/>
      <c r="R180" s="32"/>
      <c r="S180" s="32"/>
      <c r="T180" s="32"/>
    </row>
    <row r="181" spans="1:20">
      <c r="A181" s="44"/>
      <c r="B181" s="44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</row>
    <row r="182" spans="1:20" ht="14.25">
      <c r="A182" s="41"/>
      <c r="B182" s="41"/>
      <c r="C182" s="13"/>
      <c r="D182" s="130" t="s">
        <v>352</v>
      </c>
      <c r="E182" s="130" t="s">
        <v>267</v>
      </c>
    </row>
    <row r="183" spans="1:20" ht="15.75" thickBot="1">
      <c r="A183" s="40">
        <v>5</v>
      </c>
      <c r="B183" s="40">
        <v>1</v>
      </c>
      <c r="C183" s="14" t="s">
        <v>35</v>
      </c>
      <c r="D183" s="132" t="s">
        <v>256</v>
      </c>
      <c r="E183" s="132" t="s">
        <v>351</v>
      </c>
      <c r="F183" s="300" t="s">
        <v>271</v>
      </c>
    </row>
    <row r="184" spans="1:20" ht="15.75" thickTop="1">
      <c r="A184" s="40"/>
      <c r="B184" s="40"/>
      <c r="C184" s="16" t="s">
        <v>43</v>
      </c>
      <c r="D184" s="137"/>
      <c r="E184" s="137"/>
      <c r="F184" s="16" t="s">
        <v>43</v>
      </c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</row>
    <row r="185" spans="1:20" ht="15">
      <c r="A185" s="40"/>
      <c r="B185" s="40"/>
      <c r="C185" s="21" t="s">
        <v>44</v>
      </c>
      <c r="D185" s="141"/>
      <c r="E185" s="141"/>
      <c r="F185" s="21" t="s">
        <v>44</v>
      </c>
    </row>
    <row r="186" spans="1:20" ht="15">
      <c r="A186" s="40"/>
      <c r="B186" s="40"/>
      <c r="C186" s="21" t="s">
        <v>45</v>
      </c>
      <c r="D186" s="141"/>
      <c r="E186" s="137"/>
      <c r="F186" s="21" t="s">
        <v>45</v>
      </c>
    </row>
    <row r="187" spans="1:20" ht="15">
      <c r="A187" s="40"/>
      <c r="B187" s="40"/>
      <c r="C187" s="21" t="s">
        <v>46</v>
      </c>
      <c r="D187" s="141"/>
      <c r="E187" s="141"/>
      <c r="F187" s="21" t="s">
        <v>46</v>
      </c>
    </row>
    <row r="188" spans="1:20" ht="15.75" thickBot="1">
      <c r="A188" s="40"/>
      <c r="B188" s="40"/>
      <c r="C188" s="35" t="s">
        <v>36</v>
      </c>
      <c r="D188" s="142"/>
      <c r="E188" s="142"/>
      <c r="F188" s="35" t="s">
        <v>36</v>
      </c>
    </row>
    <row r="189" spans="1:20" ht="15.75" thickTop="1">
      <c r="A189" s="42"/>
      <c r="B189" s="4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</row>
    <row r="190" spans="1:20" ht="15">
      <c r="A190" s="43"/>
      <c r="B190" s="43"/>
      <c r="G190" s="149"/>
      <c r="H190" s="149"/>
      <c r="I190" s="149"/>
      <c r="J190" s="149"/>
      <c r="K190" s="149"/>
      <c r="L190" s="149"/>
      <c r="M190" s="149"/>
      <c r="N190" s="149"/>
      <c r="O190" s="31"/>
      <c r="P190" s="32"/>
      <c r="Q190" s="32"/>
      <c r="R190" s="32"/>
      <c r="S190" s="32"/>
      <c r="T190" s="32"/>
    </row>
    <row r="191" spans="1:20">
      <c r="A191" s="44"/>
      <c r="B191" s="44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</row>
    <row r="192" spans="1:20" ht="15" hidden="1">
      <c r="A192" s="41"/>
      <c r="B192" s="41"/>
      <c r="C192" s="13"/>
      <c r="D192" s="130"/>
      <c r="E192" s="131" t="s">
        <v>48</v>
      </c>
      <c r="F192" s="499" t="s">
        <v>31</v>
      </c>
      <c r="G192" s="500"/>
      <c r="H192" s="500"/>
      <c r="I192" s="500"/>
      <c r="J192" s="500"/>
      <c r="K192" s="500"/>
      <c r="L192" s="500"/>
      <c r="M192" s="500"/>
      <c r="N192" s="501"/>
      <c r="O192" s="502" t="s">
        <v>32</v>
      </c>
      <c r="P192" s="503"/>
      <c r="Q192" s="502" t="s">
        <v>33</v>
      </c>
      <c r="R192" s="503"/>
      <c r="S192" s="502" t="s">
        <v>34</v>
      </c>
      <c r="T192" s="503"/>
    </row>
    <row r="193" spans="1:20" ht="15.75" hidden="1" thickBot="1">
      <c r="A193" s="40">
        <v>1</v>
      </c>
      <c r="B193" s="40">
        <v>4</v>
      </c>
      <c r="C193" s="14" t="s">
        <v>35</v>
      </c>
      <c r="D193" s="132" t="str">
        <f>VLOOKUP(A193,Systém!$P$5:$Q$14,2,FALSE)</f>
        <v>SKB Český Krumlov "A"</v>
      </c>
      <c r="E193" s="132" t="str">
        <f>VLOOKUP(B193,Systém!$P$5:$Q$14,2,FALSE)</f>
        <v>SK Badminton Tábor - družstvo odstoupilo</v>
      </c>
      <c r="F193" s="133">
        <v>1</v>
      </c>
      <c r="G193" s="134"/>
      <c r="H193" s="134"/>
      <c r="I193" s="134">
        <v>2</v>
      </c>
      <c r="J193" s="134"/>
      <c r="K193" s="134"/>
      <c r="L193" s="134">
        <v>3</v>
      </c>
      <c r="M193" s="135"/>
      <c r="N193" s="136"/>
      <c r="O193" s="504"/>
      <c r="P193" s="505"/>
      <c r="Q193" s="504"/>
      <c r="R193" s="505"/>
      <c r="S193" s="504"/>
      <c r="T193" s="505"/>
    </row>
    <row r="194" spans="1:20" ht="15.75" hidden="1" thickTop="1">
      <c r="A194" s="40"/>
      <c r="B194" s="40"/>
      <c r="C194" s="16" t="s">
        <v>43</v>
      </c>
      <c r="D194" s="137"/>
      <c r="E194" s="137"/>
      <c r="F194" s="138"/>
      <c r="G194" s="139" t="s">
        <v>37</v>
      </c>
      <c r="H194" s="140"/>
      <c r="I194" s="138"/>
      <c r="J194" s="139" t="s">
        <v>37</v>
      </c>
      <c r="K194" s="140"/>
      <c r="L194" s="138"/>
      <c r="M194" s="139" t="s">
        <v>37</v>
      </c>
      <c r="N194" s="140"/>
      <c r="O194" s="17">
        <f>F194+I194+L194</f>
        <v>0</v>
      </c>
      <c r="P194" s="18">
        <f>H194+K194+N194</f>
        <v>0</v>
      </c>
      <c r="Q194" s="19">
        <f>IF(F194&gt;H194,1,0)+IF(I194&gt;K194,1,0)+IF(L194&gt;N194,1,0)</f>
        <v>0</v>
      </c>
      <c r="R194" s="20">
        <f>IF(H194&gt;F194,1,0)+IF(K194&gt;I194,1,0)+IF(N194&gt;L194,1,0)</f>
        <v>0</v>
      </c>
      <c r="S194" s="19">
        <f>IF(Q194&gt;R194,1,0)</f>
        <v>0</v>
      </c>
      <c r="T194" s="20">
        <f>IF(R194&gt;Q194,1,0)</f>
        <v>0</v>
      </c>
    </row>
    <row r="195" spans="1:20" ht="15" hidden="1">
      <c r="A195" s="40"/>
      <c r="B195" s="40"/>
      <c r="C195" s="21" t="s">
        <v>44</v>
      </c>
      <c r="D195" s="141"/>
      <c r="E195" s="141"/>
      <c r="F195" s="138"/>
      <c r="G195" s="138" t="s">
        <v>37</v>
      </c>
      <c r="H195" s="140"/>
      <c r="I195" s="138"/>
      <c r="J195" s="138" t="s">
        <v>37</v>
      </c>
      <c r="K195" s="140"/>
      <c r="L195" s="138"/>
      <c r="M195" s="138" t="s">
        <v>37</v>
      </c>
      <c r="N195" s="140"/>
      <c r="O195" s="17">
        <f>F195+I195+L195</f>
        <v>0</v>
      </c>
      <c r="P195" s="18">
        <f>H195+K195+N195</f>
        <v>0</v>
      </c>
      <c r="Q195" s="19">
        <f>IF(F195&gt;H195,1,0)+IF(I195&gt;K195,1,0)+IF(L195&gt;N195,1,0)</f>
        <v>0</v>
      </c>
      <c r="R195" s="20">
        <f>IF(H195&gt;F195,1,0)+IF(K195&gt;I195,1,0)+IF(N195&gt;L195,1,0)</f>
        <v>0</v>
      </c>
      <c r="S195" s="19">
        <f>IF(Q195&gt;R195,1,0)</f>
        <v>0</v>
      </c>
      <c r="T195" s="20">
        <f>IF(R195&gt;Q195,1,0)</f>
        <v>0</v>
      </c>
    </row>
    <row r="196" spans="1:20" ht="15" hidden="1">
      <c r="A196" s="40"/>
      <c r="B196" s="40"/>
      <c r="C196" s="21" t="s">
        <v>45</v>
      </c>
      <c r="D196" s="141"/>
      <c r="E196" s="137"/>
      <c r="F196" s="138"/>
      <c r="G196" s="138" t="s">
        <v>37</v>
      </c>
      <c r="H196" s="140"/>
      <c r="I196" s="138"/>
      <c r="J196" s="138" t="s">
        <v>37</v>
      </c>
      <c r="K196" s="140"/>
      <c r="L196" s="138"/>
      <c r="M196" s="138" t="s">
        <v>37</v>
      </c>
      <c r="N196" s="140"/>
      <c r="O196" s="17">
        <f>F196+I196+L196</f>
        <v>0</v>
      </c>
      <c r="P196" s="18">
        <f>H196+K196+N196</f>
        <v>0</v>
      </c>
      <c r="Q196" s="19">
        <f>IF(F196&gt;H196,1,0)+IF(I196&gt;K196,1,0)+IF(L196&gt;N196,1,0)</f>
        <v>0</v>
      </c>
      <c r="R196" s="20">
        <f>IF(H196&gt;F196,1,0)+IF(K196&gt;I196,1,0)+IF(N196&gt;L196,1,0)</f>
        <v>0</v>
      </c>
      <c r="S196" s="19">
        <f>IF(Q196&gt;R196,1,0)</f>
        <v>0</v>
      </c>
      <c r="T196" s="20">
        <f>IF(R196&gt;Q196,1,0)</f>
        <v>0</v>
      </c>
    </row>
    <row r="197" spans="1:20" ht="15" hidden="1">
      <c r="A197" s="40"/>
      <c r="B197" s="40"/>
      <c r="C197" s="21" t="s">
        <v>46</v>
      </c>
      <c r="D197" s="141"/>
      <c r="E197" s="141"/>
      <c r="F197" s="138"/>
      <c r="G197" s="138" t="s">
        <v>37</v>
      </c>
      <c r="H197" s="140"/>
      <c r="I197" s="138"/>
      <c r="J197" s="138" t="s">
        <v>37</v>
      </c>
      <c r="K197" s="140"/>
      <c r="L197" s="138"/>
      <c r="M197" s="138" t="s">
        <v>37</v>
      </c>
      <c r="N197" s="140"/>
      <c r="O197" s="17">
        <f>F197+I197+L197</f>
        <v>0</v>
      </c>
      <c r="P197" s="18">
        <f>H197+K197+N197</f>
        <v>0</v>
      </c>
      <c r="Q197" s="19">
        <f>IF(F197&gt;H197,1,0)+IF(I197&gt;K197,1,0)+IF(L197&gt;N197,1,0)</f>
        <v>0</v>
      </c>
      <c r="R197" s="20">
        <f>IF(H197&gt;F197,1,0)+IF(K197&gt;I197,1,0)+IF(N197&gt;L197,1,0)</f>
        <v>0</v>
      </c>
      <c r="S197" s="19">
        <f>IF(Q197&gt;R197,1,0)</f>
        <v>0</v>
      </c>
      <c r="T197" s="20">
        <f>IF(R197&gt;Q197,1,0)</f>
        <v>0</v>
      </c>
    </row>
    <row r="198" spans="1:20" ht="15.75" hidden="1" thickBot="1">
      <c r="A198" s="40"/>
      <c r="B198" s="40"/>
      <c r="C198" s="35" t="s">
        <v>36</v>
      </c>
      <c r="D198" s="142"/>
      <c r="E198" s="142"/>
      <c r="F198" s="143"/>
      <c r="G198" s="143" t="s">
        <v>37</v>
      </c>
      <c r="H198" s="144"/>
      <c r="I198" s="143"/>
      <c r="J198" s="143" t="s">
        <v>37</v>
      </c>
      <c r="K198" s="144"/>
      <c r="L198" s="143"/>
      <c r="M198" s="143" t="s">
        <v>37</v>
      </c>
      <c r="N198" s="144"/>
      <c r="O198" s="22">
        <f>F198+I198+L198</f>
        <v>0</v>
      </c>
      <c r="P198" s="23">
        <f>H198+K198+N198</f>
        <v>0</v>
      </c>
      <c r="Q198" s="24">
        <f>IF(F198&gt;H198,1,0)+IF(I198&gt;K198,1,0)+IF(L198&gt;N198,1,0)</f>
        <v>0</v>
      </c>
      <c r="R198" s="25">
        <f>IF(H198&gt;F198,1,0)+IF(K198&gt;I198,1,0)+IF(N198&gt;L198,1,0)</f>
        <v>0</v>
      </c>
      <c r="S198" s="24">
        <f>IF(Q198&gt;R198,1,0)</f>
        <v>0</v>
      </c>
      <c r="T198" s="25">
        <f>IF(R198&gt;Q198,1,0)</f>
        <v>0</v>
      </c>
    </row>
    <row r="199" spans="1:20" ht="15" hidden="1">
      <c r="A199" s="42"/>
      <c r="B199" s="42"/>
      <c r="C199" s="26" t="s">
        <v>38</v>
      </c>
      <c r="D199" s="145">
        <f>IF(S199+T199=0,0,IF(S199=T199,2,IF(S199&gt;T199,3,1)))</f>
        <v>0</v>
      </c>
      <c r="E199" s="145">
        <f>IF(S199+T199=0,0,IF(S199=T199,2,IF(T199&gt;S199,3,1)))</f>
        <v>0</v>
      </c>
      <c r="F199" s="146"/>
      <c r="G199" s="147"/>
      <c r="H199" s="147"/>
      <c r="I199" s="147"/>
      <c r="J199" s="147"/>
      <c r="K199" s="147"/>
      <c r="L199" s="147"/>
      <c r="M199" s="147"/>
      <c r="N199" s="148"/>
      <c r="O199" s="27">
        <f t="shared" ref="O199:T199" si="3">SUM(O194:O198)</f>
        <v>0</v>
      </c>
      <c r="P199" s="28">
        <f t="shared" si="3"/>
        <v>0</v>
      </c>
      <c r="Q199" s="28">
        <f t="shared" si="3"/>
        <v>0</v>
      </c>
      <c r="R199" s="28">
        <f t="shared" si="3"/>
        <v>0</v>
      </c>
      <c r="S199" s="28">
        <f t="shared" si="3"/>
        <v>0</v>
      </c>
      <c r="T199" s="28">
        <f t="shared" si="3"/>
        <v>0</v>
      </c>
    </row>
    <row r="200" spans="1:20" ht="15" hidden="1">
      <c r="A200" s="43"/>
      <c r="B200" s="43"/>
      <c r="C200" s="34" t="s">
        <v>47</v>
      </c>
      <c r="D200" s="497">
        <f>IF(D199+E199=0,0,IF(D199=E199,E192,IF(D199&gt;E199,D193,E193)))</f>
        <v>0</v>
      </c>
      <c r="E200" s="498"/>
      <c r="F200" s="149"/>
      <c r="G200" s="149"/>
      <c r="H200" s="149"/>
      <c r="I200" s="149"/>
      <c r="J200" s="149"/>
      <c r="K200" s="149"/>
      <c r="L200" s="149"/>
      <c r="M200" s="149"/>
      <c r="N200" s="149"/>
      <c r="O200" s="31"/>
      <c r="P200" s="32"/>
      <c r="Q200" s="32"/>
      <c r="R200" s="32"/>
      <c r="S200" s="32"/>
      <c r="T200" s="32"/>
    </row>
    <row r="201" spans="1:20" hidden="1">
      <c r="A201" s="44"/>
      <c r="B201" s="44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</row>
    <row r="202" spans="1:20" ht="14.25">
      <c r="A202" s="41"/>
      <c r="B202" s="41"/>
      <c r="C202" s="13"/>
      <c r="D202" s="130"/>
      <c r="E202" s="130"/>
    </row>
    <row r="203" spans="1:20">
      <c r="A203"/>
      <c r="B203"/>
    </row>
    <row r="204" spans="1:20">
      <c r="A204"/>
      <c r="B204"/>
    </row>
    <row r="205" spans="1:20">
      <c r="A205"/>
      <c r="B205"/>
    </row>
    <row r="206" spans="1:20">
      <c r="A206"/>
      <c r="B206"/>
    </row>
    <row r="207" spans="1:20">
      <c r="A207"/>
      <c r="B207"/>
    </row>
    <row r="208" spans="1:20">
      <c r="A208"/>
      <c r="B208"/>
    </row>
    <row r="209" spans="1:20" ht="14.25">
      <c r="A209" s="41"/>
      <c r="B209" s="41"/>
      <c r="C209" s="13"/>
      <c r="D209" s="130" t="s">
        <v>343</v>
      </c>
      <c r="E209" s="130" t="s">
        <v>336</v>
      </c>
    </row>
    <row r="210" spans="1:20" ht="15.75" thickBot="1">
      <c r="A210" s="40">
        <v>8</v>
      </c>
      <c r="B210" s="40">
        <v>6</v>
      </c>
      <c r="C210" s="14" t="s">
        <v>35</v>
      </c>
      <c r="D210" s="132" t="s">
        <v>353</v>
      </c>
      <c r="E210" s="132" t="s">
        <v>354</v>
      </c>
      <c r="F210" s="300" t="s">
        <v>271</v>
      </c>
      <c r="G210" s="149"/>
      <c r="H210" s="149"/>
      <c r="I210" s="149"/>
      <c r="J210" s="149"/>
      <c r="K210" s="149"/>
      <c r="L210" s="149"/>
      <c r="M210" s="149"/>
      <c r="N210" s="149"/>
      <c r="O210" s="31"/>
      <c r="P210" s="32"/>
      <c r="Q210" s="32"/>
      <c r="R210" s="32"/>
      <c r="S210" s="32"/>
      <c r="T210" s="32"/>
    </row>
    <row r="211" spans="1:20" ht="15.75" thickTop="1">
      <c r="A211" s="40"/>
      <c r="B211" s="40"/>
      <c r="C211" s="16" t="s">
        <v>43</v>
      </c>
      <c r="D211" s="137"/>
      <c r="E211" s="137"/>
      <c r="F211" s="16" t="s">
        <v>43</v>
      </c>
      <c r="G211" s="150"/>
      <c r="H211" s="150"/>
      <c r="I211" s="150"/>
      <c r="J211" s="150"/>
      <c r="K211" s="150"/>
      <c r="L211" s="150"/>
      <c r="M211" s="150"/>
      <c r="N211" s="150"/>
    </row>
    <row r="212" spans="1:20" ht="15">
      <c r="A212" s="40"/>
      <c r="B212" s="40"/>
      <c r="C212" s="21" t="s">
        <v>44</v>
      </c>
      <c r="D212" s="141"/>
      <c r="E212" s="141"/>
      <c r="F212" s="21" t="s">
        <v>44</v>
      </c>
    </row>
    <row r="213" spans="1:20" ht="15">
      <c r="A213" s="40"/>
      <c r="B213" s="40"/>
      <c r="C213" s="21" t="s">
        <v>45</v>
      </c>
      <c r="D213" s="141"/>
      <c r="E213" s="137"/>
      <c r="F213" s="21" t="s">
        <v>45</v>
      </c>
    </row>
    <row r="214" spans="1:20" ht="15">
      <c r="A214" s="40"/>
      <c r="B214" s="40"/>
      <c r="C214" s="21" t="s">
        <v>46</v>
      </c>
      <c r="D214" s="141"/>
      <c r="E214" s="141"/>
      <c r="F214" s="21" t="s">
        <v>46</v>
      </c>
    </row>
    <row r="215" spans="1:20" ht="15.75" thickBot="1">
      <c r="A215" s="40"/>
      <c r="B215" s="40"/>
      <c r="C215" s="35" t="s">
        <v>36</v>
      </c>
      <c r="D215" s="142"/>
      <c r="E215" s="142"/>
      <c r="F215" s="35" t="s">
        <v>36</v>
      </c>
    </row>
    <row r="216" spans="1:20" ht="13.5" thickTop="1">
      <c r="A216"/>
      <c r="B216"/>
    </row>
    <row r="217" spans="1:20">
      <c r="A217"/>
      <c r="B217"/>
    </row>
    <row r="218" spans="1:20">
      <c r="A218"/>
      <c r="B218"/>
    </row>
    <row r="219" spans="1:20">
      <c r="A219"/>
      <c r="B219"/>
    </row>
    <row r="220" spans="1:20">
      <c r="A220"/>
      <c r="B220"/>
    </row>
    <row r="221" spans="1:20">
      <c r="A221"/>
      <c r="B221"/>
    </row>
    <row r="222" spans="1:20">
      <c r="A222"/>
      <c r="B222"/>
    </row>
    <row r="223" spans="1:20">
      <c r="A223"/>
      <c r="B223"/>
    </row>
    <row r="224" spans="1:20">
      <c r="A224"/>
      <c r="B224"/>
    </row>
    <row r="225" spans="1:9">
      <c r="A225"/>
      <c r="B225"/>
    </row>
    <row r="226" spans="1:9">
      <c r="A226"/>
      <c r="B226"/>
    </row>
    <row r="227" spans="1:9">
      <c r="A227"/>
      <c r="B227"/>
    </row>
    <row r="228" spans="1:9">
      <c r="A228"/>
      <c r="B228"/>
    </row>
    <row r="229" spans="1:9">
      <c r="A229"/>
      <c r="B229"/>
    </row>
    <row r="230" spans="1:9">
      <c r="A230"/>
      <c r="B230"/>
    </row>
    <row r="231" spans="1:9" ht="15">
      <c r="A231"/>
      <c r="B231"/>
      <c r="C231" s="43"/>
      <c r="D231" s="43"/>
      <c r="I231" s="149"/>
    </row>
    <row r="232" spans="1:9">
      <c r="A232"/>
      <c r="B232"/>
    </row>
    <row r="233" spans="1:9">
      <c r="A233"/>
      <c r="B233"/>
    </row>
    <row r="234" spans="1:9" ht="15" hidden="1" customHeight="1">
      <c r="A234"/>
      <c r="B234"/>
    </row>
    <row r="235" spans="1:9" ht="15.75" hidden="1" customHeight="1" thickBot="1">
      <c r="A235"/>
      <c r="B235"/>
    </row>
    <row r="236" spans="1:9" ht="15.75" hidden="1" customHeight="1" thickTop="1">
      <c r="A236"/>
      <c r="B236"/>
    </row>
    <row r="237" spans="1:9" ht="15" hidden="1" customHeight="1">
      <c r="A237"/>
      <c r="B237"/>
    </row>
    <row r="238" spans="1:9" ht="15" hidden="1" customHeight="1">
      <c r="A238"/>
      <c r="B238"/>
    </row>
    <row r="239" spans="1:9" ht="15" hidden="1" customHeight="1">
      <c r="A239"/>
      <c r="B239"/>
    </row>
    <row r="240" spans="1:9" ht="15.75" hidden="1" customHeight="1" thickBot="1">
      <c r="A240"/>
      <c r="B240"/>
    </row>
    <row r="241" spans="1:2" ht="15" hidden="1" customHeight="1">
      <c r="A241"/>
      <c r="B241"/>
    </row>
    <row r="242" spans="1:2" ht="15" hidden="1" customHeight="1">
      <c r="A242"/>
      <c r="B242"/>
    </row>
    <row r="243" spans="1:2" ht="12.75" hidden="1" customHeight="1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 ht="15" hidden="1" customHeight="1">
      <c r="A276"/>
      <c r="B276"/>
    </row>
    <row r="277" spans="1:2" ht="15.75" hidden="1" customHeight="1" thickBot="1">
      <c r="A277"/>
      <c r="B277"/>
    </row>
    <row r="278" spans="1:2" ht="15.75" hidden="1" customHeight="1" thickTop="1">
      <c r="A278"/>
      <c r="B278"/>
    </row>
    <row r="279" spans="1:2" ht="15" hidden="1" customHeight="1">
      <c r="A279"/>
      <c r="B279"/>
    </row>
    <row r="280" spans="1:2" ht="15" hidden="1" customHeight="1">
      <c r="A280"/>
      <c r="B280"/>
    </row>
    <row r="281" spans="1:2" ht="15" hidden="1" customHeight="1">
      <c r="A281"/>
      <c r="B281"/>
    </row>
    <row r="282" spans="1:2" ht="15.75" hidden="1" customHeight="1" thickBot="1">
      <c r="A282"/>
      <c r="B282"/>
    </row>
    <row r="283" spans="1:2" ht="15" hidden="1" customHeight="1">
      <c r="A283"/>
      <c r="B283"/>
    </row>
    <row r="284" spans="1:2" ht="15" hidden="1" customHeight="1">
      <c r="A284"/>
      <c r="B284"/>
    </row>
    <row r="285" spans="1:2" ht="12.75" hidden="1" customHeight="1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 ht="15" hidden="1" customHeight="1">
      <c r="A318"/>
      <c r="B318"/>
    </row>
    <row r="319" spans="1:2" ht="15.75" hidden="1" customHeight="1" thickBot="1">
      <c r="A319"/>
      <c r="B319"/>
    </row>
    <row r="320" spans="1:2" ht="15.75" hidden="1" customHeight="1" thickTop="1">
      <c r="A320"/>
      <c r="B320"/>
    </row>
    <row r="321" spans="1:2" ht="15" hidden="1" customHeight="1">
      <c r="A321"/>
      <c r="B321"/>
    </row>
    <row r="322" spans="1:2" ht="15" hidden="1" customHeight="1">
      <c r="A322"/>
      <c r="B322"/>
    </row>
    <row r="323" spans="1:2" ht="15" hidden="1" customHeight="1">
      <c r="A323"/>
      <c r="B323"/>
    </row>
    <row r="324" spans="1:2" ht="15.75" hidden="1" customHeight="1" thickBot="1">
      <c r="A324"/>
      <c r="B324"/>
    </row>
    <row r="325" spans="1:2" ht="15" hidden="1" customHeight="1">
      <c r="A325"/>
      <c r="B325"/>
    </row>
    <row r="326" spans="1:2" ht="15" hidden="1" customHeight="1">
      <c r="A326"/>
      <c r="B326"/>
    </row>
    <row r="327" spans="1:2" ht="15" hidden="1" customHeight="1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0">
      <c r="A337"/>
      <c r="B337"/>
    </row>
    <row r="338" spans="1:20">
      <c r="A338"/>
      <c r="B338"/>
    </row>
    <row r="339" spans="1:20">
      <c r="A339"/>
      <c r="B339"/>
    </row>
    <row r="340" spans="1:20">
      <c r="A340"/>
      <c r="B340"/>
    </row>
    <row r="341" spans="1:20">
      <c r="A341"/>
      <c r="B341"/>
    </row>
    <row r="342" spans="1:20">
      <c r="A342"/>
      <c r="B342"/>
    </row>
    <row r="343" spans="1:20">
      <c r="A343"/>
      <c r="B343"/>
    </row>
    <row r="344" spans="1:20">
      <c r="A344"/>
      <c r="B344"/>
    </row>
    <row r="345" spans="1:20">
      <c r="A345"/>
      <c r="B345"/>
    </row>
    <row r="346" spans="1:20">
      <c r="A346"/>
      <c r="B346"/>
    </row>
    <row r="347" spans="1:20">
      <c r="A347"/>
      <c r="B347"/>
    </row>
    <row r="348" spans="1:20">
      <c r="A348"/>
      <c r="B348"/>
    </row>
    <row r="349" spans="1:20" ht="15.75" thickBot="1">
      <c r="A349" s="40">
        <v>6</v>
      </c>
      <c r="B349" s="40">
        <v>2</v>
      </c>
      <c r="C349" s="14" t="s">
        <v>35</v>
      </c>
      <c r="D349" s="132" t="str">
        <f>VLOOKUP(A349,Systém!$P$5:$Q$14,2,FALSE)</f>
        <v>Sokol Vodňany</v>
      </c>
      <c r="E349" s="132" t="str">
        <f>VLOOKUP(B349,Systém!$P$5:$Q$14,2,FALSE)</f>
        <v>SKB Český Krumlov "C"</v>
      </c>
      <c r="F349" s="365">
        <v>1</v>
      </c>
      <c r="G349" s="362"/>
      <c r="H349" s="362"/>
      <c r="I349" s="362">
        <v>2</v>
      </c>
      <c r="J349" s="362"/>
      <c r="K349" s="362"/>
      <c r="L349" s="362">
        <v>3</v>
      </c>
      <c r="M349" s="363"/>
      <c r="N349" s="364"/>
      <c r="O349" s="311"/>
      <c r="P349" s="312"/>
      <c r="Q349" s="311"/>
      <c r="R349" s="312"/>
      <c r="S349" s="311"/>
      <c r="T349" s="312"/>
    </row>
    <row r="350" spans="1:20" ht="15.75" thickTop="1">
      <c r="A350" s="40"/>
      <c r="B350" s="40"/>
      <c r="C350" s="16" t="s">
        <v>43</v>
      </c>
      <c r="D350" s="137" t="s">
        <v>127</v>
      </c>
      <c r="E350" s="137" t="s">
        <v>142</v>
      </c>
      <c r="F350" s="138">
        <v>12</v>
      </c>
      <c r="G350" s="139" t="s">
        <v>37</v>
      </c>
      <c r="H350" s="140">
        <v>21</v>
      </c>
      <c r="I350" s="138">
        <v>21</v>
      </c>
      <c r="J350" s="139" t="s">
        <v>37</v>
      </c>
      <c r="K350" s="140">
        <v>10</v>
      </c>
      <c r="L350" s="138">
        <v>21</v>
      </c>
      <c r="M350" s="139" t="s">
        <v>37</v>
      </c>
      <c r="N350" s="140">
        <v>4</v>
      </c>
      <c r="O350" s="17">
        <v>54</v>
      </c>
      <c r="P350" s="18">
        <v>35</v>
      </c>
      <c r="Q350" s="19">
        <f>IF(F350&gt;H350,1,0)+IF(I350&gt;K350,1,0)+IF(L350&gt;N350,1,0)</f>
        <v>2</v>
      </c>
      <c r="R350" s="20">
        <f>IF(H350&gt;F350,1,0)+IF(K350&gt;I350,1,0)+IF(N350&gt;L350,1,0)</f>
        <v>1</v>
      </c>
      <c r="S350" s="19">
        <f>IF(Q350&gt;R350,1,0)</f>
        <v>1</v>
      </c>
      <c r="T350" s="20">
        <f>IF(R350&gt;Q350,1,0)</f>
        <v>0</v>
      </c>
    </row>
    <row r="351" spans="1:20" ht="15">
      <c r="A351" s="40"/>
      <c r="B351" s="40"/>
      <c r="C351" s="21" t="s">
        <v>44</v>
      </c>
      <c r="D351" s="141" t="s">
        <v>128</v>
      </c>
      <c r="E351" s="141" t="s">
        <v>204</v>
      </c>
      <c r="F351" s="138">
        <v>18</v>
      </c>
      <c r="G351" s="138" t="s">
        <v>37</v>
      </c>
      <c r="H351" s="140">
        <v>21</v>
      </c>
      <c r="I351" s="138">
        <v>10</v>
      </c>
      <c r="J351" s="138" t="s">
        <v>37</v>
      </c>
      <c r="K351" s="140">
        <v>21</v>
      </c>
      <c r="L351" s="138"/>
      <c r="M351" s="138" t="s">
        <v>37</v>
      </c>
      <c r="N351" s="140"/>
      <c r="O351" s="17">
        <v>28</v>
      </c>
      <c r="P351" s="18">
        <v>42</v>
      </c>
      <c r="Q351" s="19">
        <f>IF(F351&gt;H351,1,0)+IF(I351&gt;K351,1,0)+IF(L351&gt;N351,1,0)</f>
        <v>0</v>
      </c>
      <c r="R351" s="20">
        <f>IF(H351&gt;F351,1,0)+IF(K351&gt;I351,1,0)+IF(N351&gt;L351,1,0)</f>
        <v>2</v>
      </c>
      <c r="S351" s="19">
        <f>IF(Q351&gt;R351,1,0)</f>
        <v>0</v>
      </c>
      <c r="T351" s="20">
        <f>IF(R351&gt;Q351,1,0)</f>
        <v>1</v>
      </c>
    </row>
    <row r="352" spans="1:20" ht="15">
      <c r="A352" s="40"/>
      <c r="B352" s="40"/>
      <c r="C352" s="21" t="s">
        <v>45</v>
      </c>
      <c r="D352" s="141" t="s">
        <v>120</v>
      </c>
      <c r="E352" s="137" t="s">
        <v>144</v>
      </c>
      <c r="F352" s="138">
        <v>0</v>
      </c>
      <c r="G352" s="138" t="s">
        <v>37</v>
      </c>
      <c r="H352" s="140">
        <v>21</v>
      </c>
      <c r="I352" s="138">
        <v>0</v>
      </c>
      <c r="J352" s="138" t="s">
        <v>37</v>
      </c>
      <c r="K352" s="140">
        <v>21</v>
      </c>
      <c r="L352" s="138"/>
      <c r="M352" s="138" t="s">
        <v>37</v>
      </c>
      <c r="N352" s="140"/>
      <c r="O352" s="17">
        <v>0</v>
      </c>
      <c r="P352" s="18">
        <v>42</v>
      </c>
      <c r="Q352" s="19">
        <f>IF(F352&gt;H352,1,0)+IF(I352&gt;K352,1,0)+IF(L352&gt;N352,1,0)</f>
        <v>0</v>
      </c>
      <c r="R352" s="20">
        <f>IF(H352&gt;F352,1,0)+IF(K352&gt;I352,1,0)+IF(N352&gt;L352,1,0)</f>
        <v>2</v>
      </c>
      <c r="S352" s="19">
        <f>IF(Q352&gt;R352,1,0)</f>
        <v>0</v>
      </c>
      <c r="T352" s="20">
        <f>IF(R352&gt;Q352,1,0)</f>
        <v>1</v>
      </c>
    </row>
    <row r="353" spans="1:20" ht="15">
      <c r="A353" s="40"/>
      <c r="B353" s="40"/>
      <c r="C353" s="21" t="s">
        <v>46</v>
      </c>
      <c r="D353" s="141" t="s">
        <v>130</v>
      </c>
      <c r="E353" s="141" t="s">
        <v>143</v>
      </c>
      <c r="F353" s="138">
        <v>13</v>
      </c>
      <c r="G353" s="138" t="s">
        <v>37</v>
      </c>
      <c r="H353" s="140">
        <v>21</v>
      </c>
      <c r="I353" s="138">
        <v>21</v>
      </c>
      <c r="J353" s="138" t="s">
        <v>37</v>
      </c>
      <c r="K353" s="140">
        <v>18</v>
      </c>
      <c r="L353" s="138">
        <v>13</v>
      </c>
      <c r="M353" s="138" t="s">
        <v>37</v>
      </c>
      <c r="N353" s="140">
        <v>21</v>
      </c>
      <c r="O353" s="17">
        <v>47</v>
      </c>
      <c r="P353" s="18">
        <v>60</v>
      </c>
      <c r="Q353" s="19">
        <f>IF(F353&gt;H353,1,0)+IF(I353&gt;K353,1,0)+IF(L353&gt;N353,1,0)</f>
        <v>1</v>
      </c>
      <c r="R353" s="20">
        <f>IF(H353&gt;F353,1,0)+IF(K353&gt;I353,1,0)+IF(N353&gt;L353,1,0)</f>
        <v>2</v>
      </c>
      <c r="S353" s="19">
        <f>IF(Q353&gt;R353,1,0)</f>
        <v>0</v>
      </c>
      <c r="T353" s="20">
        <f>IF(R353&gt;Q353,1,0)</f>
        <v>1</v>
      </c>
    </row>
    <row r="354" spans="1:20" ht="15.75" thickBot="1">
      <c r="A354" s="40"/>
      <c r="B354" s="40"/>
      <c r="C354" s="35" t="s">
        <v>36</v>
      </c>
      <c r="D354" s="142" t="s">
        <v>131</v>
      </c>
      <c r="E354" s="142" t="s">
        <v>207</v>
      </c>
      <c r="F354" s="143">
        <v>21</v>
      </c>
      <c r="G354" s="143" t="s">
        <v>37</v>
      </c>
      <c r="H354" s="144">
        <v>8</v>
      </c>
      <c r="I354" s="143">
        <v>21</v>
      </c>
      <c r="J354" s="143" t="s">
        <v>37</v>
      </c>
      <c r="K354" s="144">
        <v>3</v>
      </c>
      <c r="L354" s="143"/>
      <c r="M354" s="143" t="s">
        <v>37</v>
      </c>
      <c r="N354" s="144"/>
      <c r="O354" s="22">
        <v>42</v>
      </c>
      <c r="P354" s="23">
        <v>11</v>
      </c>
      <c r="Q354" s="24">
        <f>IF(F354&gt;H354,1,0)+IF(I354&gt;K354,1,0)+IF(L354&gt;N354,1,0)</f>
        <v>2</v>
      </c>
      <c r="R354" s="25">
        <f>IF(H354&gt;F354,1,0)+IF(K354&gt;I354,1,0)+IF(N354&gt;L354,1,0)</f>
        <v>0</v>
      </c>
      <c r="S354" s="24">
        <f>IF(Q354&gt;R354,1,0)</f>
        <v>1</v>
      </c>
      <c r="T354" s="25">
        <f>IF(R354&gt;Q354,1,0)</f>
        <v>0</v>
      </c>
    </row>
    <row r="355" spans="1:20" ht="15.75" thickTop="1">
      <c r="A355" s="42"/>
      <c r="B355" s="42"/>
      <c r="C355" s="26" t="s">
        <v>38</v>
      </c>
      <c r="D355" s="257">
        <f>IF(S355+T355=0,0,IF(S355=T355,2,IF(S355&gt;T355,3,1)))</f>
        <v>1</v>
      </c>
      <c r="E355" s="257">
        <f>IF(S355+T355=0,0,IF(S355=T355,2,IF(T355&gt;S355,3,1)))</f>
        <v>3</v>
      </c>
      <c r="F355" s="258"/>
      <c r="G355" s="259"/>
      <c r="H355" s="259"/>
      <c r="I355" s="259"/>
      <c r="J355" s="259"/>
      <c r="K355" s="259"/>
      <c r="L355" s="259"/>
      <c r="M355" s="259"/>
      <c r="N355" s="260"/>
      <c r="O355" s="261">
        <f t="shared" ref="O355" si="4">SUM(O350:O354)</f>
        <v>171</v>
      </c>
      <c r="P355" s="262">
        <v>190</v>
      </c>
      <c r="Q355" s="262">
        <v>5</v>
      </c>
      <c r="R355" s="262">
        <v>7</v>
      </c>
      <c r="S355" s="262">
        <v>2</v>
      </c>
      <c r="T355" s="262">
        <v>3</v>
      </c>
    </row>
    <row r="356" spans="1:20" ht="15">
      <c r="A356" s="43"/>
      <c r="B356" s="43"/>
      <c r="C356" s="34" t="s">
        <v>47</v>
      </c>
      <c r="D356" s="304" t="str">
        <f>IF(D355+E355=0,0,IF(D355=E355,E348,IF(D355&gt;E355,D349,E349)))</f>
        <v>SKB Český Krumlov "C"</v>
      </c>
      <c r="E356" s="305"/>
      <c r="F356" s="149"/>
      <c r="G356" s="149"/>
      <c r="H356" s="149"/>
      <c r="I356" s="149"/>
      <c r="J356" s="149"/>
      <c r="K356" s="149"/>
      <c r="L356" s="149"/>
      <c r="M356" s="149"/>
      <c r="N356" s="149"/>
      <c r="O356" s="31"/>
      <c r="P356" s="32"/>
      <c r="Q356" s="32"/>
      <c r="R356" s="32"/>
      <c r="S356" s="32"/>
      <c r="T356" s="32"/>
    </row>
    <row r="357" spans="1:20">
      <c r="A357" s="44"/>
      <c r="B357" s="44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</row>
    <row r="358" spans="1:20" ht="15">
      <c r="A358" s="41"/>
      <c r="B358" s="41"/>
      <c r="C358" s="13"/>
      <c r="D358" s="130"/>
      <c r="E358" s="131" t="s">
        <v>48</v>
      </c>
      <c r="F358" s="306" t="s">
        <v>31</v>
      </c>
      <c r="G358" s="307"/>
      <c r="H358" s="307"/>
      <c r="I358" s="307"/>
      <c r="J358" s="307"/>
      <c r="K358" s="307"/>
      <c r="L358" s="307"/>
      <c r="M358" s="307"/>
      <c r="N358" s="308"/>
      <c r="O358" s="309" t="s">
        <v>32</v>
      </c>
      <c r="P358" s="310"/>
      <c r="Q358" s="309" t="s">
        <v>33</v>
      </c>
      <c r="R358" s="310"/>
      <c r="S358" s="309" t="s">
        <v>34</v>
      </c>
      <c r="T358" s="310"/>
    </row>
    <row r="359" spans="1:20" ht="15.75" thickBot="1">
      <c r="A359" s="40">
        <v>7</v>
      </c>
      <c r="B359" s="40">
        <v>1</v>
      </c>
      <c r="C359" s="14" t="s">
        <v>35</v>
      </c>
      <c r="D359" s="132" t="str">
        <f>VLOOKUP(A359,Systém!$P$5:$Q$14,2,FALSE)</f>
        <v>Sokol Křemže</v>
      </c>
      <c r="E359" s="132" t="str">
        <f>VLOOKUP(B359,Systém!$P$5:$Q$14,2,FALSE)</f>
        <v>SKB Český Krumlov "A"</v>
      </c>
      <c r="F359" s="365">
        <v>1</v>
      </c>
      <c r="G359" s="362"/>
      <c r="H359" s="362"/>
      <c r="I359" s="362">
        <v>2</v>
      </c>
      <c r="J359" s="362"/>
      <c r="K359" s="362"/>
      <c r="L359" s="362">
        <v>3</v>
      </c>
      <c r="M359" s="363"/>
      <c r="N359" s="364"/>
      <c r="O359" s="311"/>
      <c r="P359" s="312"/>
      <c r="Q359" s="311"/>
      <c r="R359" s="312"/>
      <c r="S359" s="311"/>
      <c r="T359" s="312"/>
    </row>
    <row r="360" spans="1:20" ht="15.75" thickTop="1">
      <c r="A360" s="40"/>
      <c r="B360" s="40"/>
      <c r="C360" s="16" t="s">
        <v>43</v>
      </c>
      <c r="D360" s="137" t="s">
        <v>168</v>
      </c>
      <c r="E360" s="137" t="s">
        <v>132</v>
      </c>
      <c r="F360" s="138">
        <v>21</v>
      </c>
      <c r="G360" s="139" t="s">
        <v>37</v>
      </c>
      <c r="H360" s="140">
        <v>12</v>
      </c>
      <c r="I360" s="138">
        <v>18</v>
      </c>
      <c r="J360" s="139" t="s">
        <v>37</v>
      </c>
      <c r="K360" s="140">
        <v>21</v>
      </c>
      <c r="L360" s="138">
        <v>21</v>
      </c>
      <c r="M360" s="139" t="s">
        <v>37</v>
      </c>
      <c r="N360" s="140">
        <v>17</v>
      </c>
      <c r="O360" s="17">
        <v>60</v>
      </c>
      <c r="P360" s="18">
        <v>50</v>
      </c>
      <c r="Q360" s="19">
        <f>IF(F360&gt;H360,1,0)+IF(I360&gt;K360,1,0)+IF(L360&gt;N360,1,0)</f>
        <v>2</v>
      </c>
      <c r="R360" s="20">
        <f>IF(H360&gt;F360,1,0)+IF(K360&gt;I360,1,0)+IF(N360&gt;L360,1,0)</f>
        <v>1</v>
      </c>
      <c r="S360" s="19">
        <f>IF(Q360&gt;R360,1,0)</f>
        <v>1</v>
      </c>
      <c r="T360" s="20">
        <f>IF(R360&gt;Q360,1,0)</f>
        <v>0</v>
      </c>
    </row>
    <row r="361" spans="1:20" ht="15">
      <c r="A361" s="40"/>
      <c r="B361" s="40"/>
      <c r="C361" s="21" t="s">
        <v>44</v>
      </c>
      <c r="D361" s="141" t="s">
        <v>198</v>
      </c>
      <c r="E361" s="141" t="s">
        <v>133</v>
      </c>
      <c r="F361" s="138">
        <v>21</v>
      </c>
      <c r="G361" s="138" t="s">
        <v>37</v>
      </c>
      <c r="H361" s="140">
        <v>15</v>
      </c>
      <c r="I361" s="138">
        <v>21</v>
      </c>
      <c r="J361" s="138" t="s">
        <v>37</v>
      </c>
      <c r="K361" s="140">
        <v>11</v>
      </c>
      <c r="L361" s="138"/>
      <c r="M361" s="138" t="s">
        <v>37</v>
      </c>
      <c r="N361" s="140"/>
      <c r="O361" s="17">
        <v>42</v>
      </c>
      <c r="P361" s="18">
        <v>26</v>
      </c>
      <c r="Q361" s="19">
        <f>IF(F361&gt;H361,1,0)+IF(I361&gt;K361,1,0)+IF(L361&gt;N361,1,0)</f>
        <v>2</v>
      </c>
      <c r="R361" s="20">
        <f>IF(H361&gt;F361,1,0)+IF(K361&gt;I361,1,0)+IF(N361&gt;L361,1,0)</f>
        <v>0</v>
      </c>
      <c r="S361" s="19">
        <f>IF(Q361&gt;R361,1,0)</f>
        <v>1</v>
      </c>
      <c r="T361" s="20">
        <f>IF(R361&gt;Q361,1,0)</f>
        <v>0</v>
      </c>
    </row>
    <row r="362" spans="1:20" ht="15">
      <c r="A362" s="40"/>
      <c r="B362" s="40"/>
      <c r="C362" s="21" t="s">
        <v>45</v>
      </c>
      <c r="D362" s="141" t="s">
        <v>199</v>
      </c>
      <c r="E362" s="137" t="s">
        <v>205</v>
      </c>
      <c r="F362" s="138">
        <v>13</v>
      </c>
      <c r="G362" s="138" t="s">
        <v>37</v>
      </c>
      <c r="H362" s="140">
        <v>21</v>
      </c>
      <c r="I362" s="138">
        <v>15</v>
      </c>
      <c r="J362" s="138" t="s">
        <v>37</v>
      </c>
      <c r="K362" s="140">
        <v>21</v>
      </c>
      <c r="L362" s="138"/>
      <c r="M362" s="138" t="s">
        <v>37</v>
      </c>
      <c r="N362" s="140"/>
      <c r="O362" s="17">
        <v>28</v>
      </c>
      <c r="P362" s="18">
        <v>42</v>
      </c>
      <c r="Q362" s="19">
        <f>IF(F362&gt;H362,1,0)+IF(I362&gt;K362,1,0)+IF(L362&gt;N362,1,0)</f>
        <v>0</v>
      </c>
      <c r="R362" s="20">
        <f>IF(H362&gt;F362,1,0)+IF(K362&gt;I362,1,0)+IF(N362&gt;L362,1,0)</f>
        <v>2</v>
      </c>
      <c r="S362" s="19">
        <f>IF(Q362&gt;R362,1,0)</f>
        <v>0</v>
      </c>
      <c r="T362" s="20">
        <f>IF(R362&gt;Q362,1,0)</f>
        <v>1</v>
      </c>
    </row>
    <row r="363" spans="1:20" ht="15">
      <c r="A363" s="40"/>
      <c r="B363" s="40"/>
      <c r="C363" s="21" t="s">
        <v>46</v>
      </c>
      <c r="D363" s="141" t="s">
        <v>201</v>
      </c>
      <c r="E363" s="141" t="s">
        <v>135</v>
      </c>
      <c r="F363" s="138">
        <v>15</v>
      </c>
      <c r="G363" s="138" t="s">
        <v>37</v>
      </c>
      <c r="H363" s="140">
        <v>21</v>
      </c>
      <c r="I363" s="138">
        <v>0</v>
      </c>
      <c r="J363" s="138" t="s">
        <v>37</v>
      </c>
      <c r="K363" s="140">
        <v>21</v>
      </c>
      <c r="L363" s="138"/>
      <c r="M363" s="138" t="s">
        <v>37</v>
      </c>
      <c r="N363" s="140"/>
      <c r="O363" s="17">
        <v>15</v>
      </c>
      <c r="P363" s="18">
        <v>42</v>
      </c>
      <c r="Q363" s="19">
        <f>IF(F363&gt;H363,1,0)+IF(I363&gt;K363,1,0)+IF(L363&gt;N363,1,0)</f>
        <v>0</v>
      </c>
      <c r="R363" s="20">
        <f>IF(H363&gt;F363,1,0)+IF(K363&gt;I363,1,0)+IF(N363&gt;L363,1,0)</f>
        <v>2</v>
      </c>
      <c r="S363" s="19">
        <f>IF(Q363&gt;R363,1,0)</f>
        <v>0</v>
      </c>
      <c r="T363" s="20">
        <f>IF(R363&gt;Q363,1,0)</f>
        <v>1</v>
      </c>
    </row>
    <row r="364" spans="1:20" ht="15.75" thickBot="1">
      <c r="A364" s="40"/>
      <c r="B364" s="40"/>
      <c r="C364" s="35" t="s">
        <v>36</v>
      </c>
      <c r="D364" s="142" t="s">
        <v>172</v>
      </c>
      <c r="E364" s="142" t="s">
        <v>206</v>
      </c>
      <c r="F364" s="143">
        <v>21</v>
      </c>
      <c r="G364" s="143" t="s">
        <v>37</v>
      </c>
      <c r="H364" s="144">
        <v>12</v>
      </c>
      <c r="I364" s="143">
        <v>21</v>
      </c>
      <c r="J364" s="143" t="s">
        <v>37</v>
      </c>
      <c r="K364" s="144">
        <v>13</v>
      </c>
      <c r="L364" s="143"/>
      <c r="M364" s="143" t="s">
        <v>37</v>
      </c>
      <c r="N364" s="144"/>
      <c r="O364" s="22">
        <v>42</v>
      </c>
      <c r="P364" s="23">
        <v>25</v>
      </c>
      <c r="Q364" s="24">
        <f>IF(F364&gt;H364,1,0)+IF(I364&gt;K364,1,0)+IF(L364&gt;N364,1,0)</f>
        <v>2</v>
      </c>
      <c r="R364" s="25">
        <f>IF(H364&gt;F364,1,0)+IF(K364&gt;I364,1,0)+IF(N364&gt;L364,1,0)</f>
        <v>0</v>
      </c>
      <c r="S364" s="24">
        <f>IF(Q364&gt;R364,1,0)</f>
        <v>1</v>
      </c>
      <c r="T364" s="25">
        <f>IF(R364&gt;Q364,1,0)</f>
        <v>0</v>
      </c>
    </row>
    <row r="365" spans="1:20" ht="15.75" thickTop="1">
      <c r="A365" s="42"/>
      <c r="B365" s="42"/>
      <c r="C365" s="26" t="s">
        <v>38</v>
      </c>
      <c r="D365" s="257">
        <f>IF(S365+T365=0,0,IF(S365=T365,2,IF(S365&gt;T365,3,1)))</f>
        <v>3</v>
      </c>
      <c r="E365" s="257">
        <f>IF(S365+T365=0,0,IF(S365=T365,2,IF(T365&gt;S365,3,1)))</f>
        <v>1</v>
      </c>
      <c r="F365" s="258"/>
      <c r="G365" s="259"/>
      <c r="H365" s="259"/>
      <c r="I365" s="259"/>
      <c r="J365" s="259"/>
      <c r="K365" s="259"/>
      <c r="L365" s="259"/>
      <c r="M365" s="259"/>
      <c r="N365" s="260"/>
      <c r="O365" s="261">
        <f t="shared" ref="O365" si="5">SUM(O360:O364)</f>
        <v>187</v>
      </c>
      <c r="P365" s="262">
        <v>185</v>
      </c>
      <c r="Q365" s="262">
        <v>6</v>
      </c>
      <c r="R365" s="262">
        <v>5</v>
      </c>
      <c r="S365" s="262">
        <v>3</v>
      </c>
      <c r="T365" s="262">
        <v>2</v>
      </c>
    </row>
    <row r="366" spans="1:20" ht="15">
      <c r="A366" s="43"/>
      <c r="B366" s="43"/>
      <c r="C366" s="34" t="s">
        <v>47</v>
      </c>
      <c r="D366" s="304" t="str">
        <f>IF(D365+E365=0,0,IF(D365=E365,E358,IF(D365&gt;E365,D359,E359)))</f>
        <v>Sokol Křemže</v>
      </c>
      <c r="E366" s="305"/>
      <c r="F366" s="149"/>
      <c r="G366" s="149"/>
      <c r="H366" s="149"/>
      <c r="I366" s="149"/>
      <c r="J366" s="149"/>
      <c r="K366" s="149"/>
      <c r="L366" s="149"/>
      <c r="M366" s="149"/>
      <c r="N366" s="149"/>
      <c r="O366" s="31"/>
      <c r="P366" s="32"/>
      <c r="Q366" s="32"/>
      <c r="R366" s="32"/>
      <c r="S366" s="32"/>
      <c r="T366" s="32"/>
    </row>
    <row r="367" spans="1:20">
      <c r="A367" s="44"/>
      <c r="B367" s="44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150"/>
    </row>
    <row r="368" spans="1:20" ht="15">
      <c r="A368" s="41"/>
      <c r="B368" s="41"/>
      <c r="C368" s="13"/>
      <c r="D368" s="130"/>
      <c r="E368" s="131" t="s">
        <v>48</v>
      </c>
      <c r="F368" s="306" t="s">
        <v>31</v>
      </c>
      <c r="G368" s="307"/>
      <c r="H368" s="307"/>
      <c r="I368" s="307"/>
      <c r="J368" s="307"/>
      <c r="K368" s="307"/>
      <c r="L368" s="307"/>
      <c r="M368" s="307"/>
      <c r="N368" s="308"/>
      <c r="O368" s="309" t="s">
        <v>32</v>
      </c>
      <c r="P368" s="310"/>
      <c r="Q368" s="309" t="s">
        <v>33</v>
      </c>
      <c r="R368" s="310"/>
      <c r="S368" s="309" t="s">
        <v>34</v>
      </c>
      <c r="T368" s="310"/>
    </row>
    <row r="369" spans="1:20" ht="15.75" thickBot="1">
      <c r="A369" s="40">
        <v>8</v>
      </c>
      <c r="B369" s="40">
        <v>9</v>
      </c>
      <c r="C369" s="14" t="s">
        <v>35</v>
      </c>
      <c r="D369" s="132" t="str">
        <f>VLOOKUP(A369,Systém!$P$5:$Q$14,2,FALSE)</f>
        <v>Sokol České Budějovice "B"</v>
      </c>
      <c r="E369" s="132" t="str">
        <f>VLOOKUP(B369,Systém!$P$5:$Q$14,2,FALSE)</f>
        <v>SKB Český Krumlov "D"</v>
      </c>
      <c r="F369" s="365">
        <v>1</v>
      </c>
      <c r="G369" s="362"/>
      <c r="H369" s="362"/>
      <c r="I369" s="362">
        <v>2</v>
      </c>
      <c r="J369" s="362"/>
      <c r="K369" s="362"/>
      <c r="L369" s="362">
        <v>3</v>
      </c>
      <c r="M369" s="363"/>
      <c r="N369" s="364"/>
      <c r="O369" s="311"/>
      <c r="P369" s="312"/>
      <c r="Q369" s="311"/>
      <c r="R369" s="312"/>
      <c r="S369" s="311"/>
      <c r="T369" s="312"/>
    </row>
    <row r="370" spans="1:20" ht="15.75" thickTop="1">
      <c r="A370" s="40"/>
      <c r="B370" s="40"/>
      <c r="C370" s="16" t="s">
        <v>43</v>
      </c>
      <c r="D370" s="137" t="s">
        <v>157</v>
      </c>
      <c r="E370" s="137" t="s">
        <v>147</v>
      </c>
      <c r="F370" s="138">
        <v>21</v>
      </c>
      <c r="G370" s="139" t="s">
        <v>37</v>
      </c>
      <c r="H370" s="140">
        <v>17</v>
      </c>
      <c r="I370" s="138">
        <v>21</v>
      </c>
      <c r="J370" s="139" t="s">
        <v>37</v>
      </c>
      <c r="K370" s="140">
        <v>16</v>
      </c>
      <c r="L370" s="138"/>
      <c r="M370" s="139" t="s">
        <v>37</v>
      </c>
      <c r="N370" s="140"/>
      <c r="O370" s="17">
        <v>42</v>
      </c>
      <c r="P370" s="18">
        <v>33</v>
      </c>
      <c r="Q370" s="19">
        <f>IF(F370&gt;H370,1,0)+IF(I370&gt;K370,1,0)+IF(L370&gt;N370,1,0)</f>
        <v>2</v>
      </c>
      <c r="R370" s="20">
        <f>IF(H370&gt;F370,1,0)+IF(K370&gt;I370,1,0)+IF(N370&gt;L370,1,0)</f>
        <v>0</v>
      </c>
      <c r="S370" s="19">
        <f>IF(Q370&gt;R370,1,0)</f>
        <v>1</v>
      </c>
      <c r="T370" s="20">
        <f>IF(R370&gt;Q370,1,0)</f>
        <v>0</v>
      </c>
    </row>
    <row r="371" spans="1:20" ht="15">
      <c r="A371" s="40"/>
      <c r="B371" s="40"/>
      <c r="C371" s="21" t="s">
        <v>44</v>
      </c>
      <c r="D371" s="141" t="s">
        <v>211</v>
      </c>
      <c r="E371" s="141" t="s">
        <v>216</v>
      </c>
      <c r="F371" s="138">
        <v>21</v>
      </c>
      <c r="G371" s="138" t="s">
        <v>37</v>
      </c>
      <c r="H371" s="140">
        <v>8</v>
      </c>
      <c r="I371" s="138">
        <v>21</v>
      </c>
      <c r="J371" s="138" t="s">
        <v>37</v>
      </c>
      <c r="K371" s="140">
        <v>13</v>
      </c>
      <c r="L371" s="138"/>
      <c r="M371" s="138" t="s">
        <v>37</v>
      </c>
      <c r="N371" s="140"/>
      <c r="O371" s="17">
        <v>42</v>
      </c>
      <c r="P371" s="18">
        <v>21</v>
      </c>
      <c r="Q371" s="19">
        <f>IF(F371&gt;H371,1,0)+IF(I371&gt;K371,1,0)+IF(L371&gt;N371,1,0)</f>
        <v>2</v>
      </c>
      <c r="R371" s="20">
        <f>IF(H371&gt;F371,1,0)+IF(K371&gt;I371,1,0)+IF(N371&gt;L371,1,0)</f>
        <v>0</v>
      </c>
      <c r="S371" s="19">
        <f>IF(Q371&gt;R371,1,0)</f>
        <v>1</v>
      </c>
      <c r="T371" s="20">
        <f>IF(R371&gt;Q371,1,0)</f>
        <v>0</v>
      </c>
    </row>
    <row r="372" spans="1:20" ht="15">
      <c r="A372" s="40"/>
      <c r="B372" s="40"/>
      <c r="C372" s="21" t="s">
        <v>45</v>
      </c>
      <c r="D372" s="141" t="s">
        <v>212</v>
      </c>
      <c r="E372" s="137" t="s">
        <v>149</v>
      </c>
      <c r="F372" s="138">
        <v>13</v>
      </c>
      <c r="G372" s="138" t="s">
        <v>37</v>
      </c>
      <c r="H372" s="140">
        <v>21</v>
      </c>
      <c r="I372" s="138">
        <v>13</v>
      </c>
      <c r="J372" s="138" t="s">
        <v>37</v>
      </c>
      <c r="K372" s="140">
        <v>21</v>
      </c>
      <c r="L372" s="138"/>
      <c r="M372" s="138" t="s">
        <v>37</v>
      </c>
      <c r="N372" s="140"/>
      <c r="O372" s="17">
        <v>26</v>
      </c>
      <c r="P372" s="18">
        <v>42</v>
      </c>
      <c r="Q372" s="19">
        <f>IF(F372&gt;H372,1,0)+IF(I372&gt;K372,1,0)+IF(L372&gt;N372,1,0)</f>
        <v>0</v>
      </c>
      <c r="R372" s="20">
        <f>IF(H372&gt;F372,1,0)+IF(K372&gt;I372,1,0)+IF(N372&gt;L372,1,0)</f>
        <v>2</v>
      </c>
      <c r="S372" s="19">
        <f>IF(Q372&gt;R372,1,0)</f>
        <v>0</v>
      </c>
      <c r="T372" s="20">
        <f>IF(R372&gt;Q372,1,0)</f>
        <v>1</v>
      </c>
    </row>
    <row r="373" spans="1:20" ht="15">
      <c r="A373" s="40"/>
      <c r="B373" s="40"/>
      <c r="C373" s="21" t="s">
        <v>46</v>
      </c>
      <c r="D373" s="141" t="s">
        <v>213</v>
      </c>
      <c r="E373" s="141" t="s">
        <v>148</v>
      </c>
      <c r="F373" s="138">
        <v>25</v>
      </c>
      <c r="G373" s="138" t="s">
        <v>37</v>
      </c>
      <c r="H373" s="140">
        <v>23</v>
      </c>
      <c r="I373" s="138">
        <v>21</v>
      </c>
      <c r="J373" s="138" t="s">
        <v>37</v>
      </c>
      <c r="K373" s="140">
        <v>14</v>
      </c>
      <c r="L373" s="138"/>
      <c r="M373" s="138" t="s">
        <v>37</v>
      </c>
      <c r="N373" s="140"/>
      <c r="O373" s="17">
        <v>46</v>
      </c>
      <c r="P373" s="18">
        <v>37</v>
      </c>
      <c r="Q373" s="19">
        <f>IF(F373&gt;H373,1,0)+IF(I373&gt;K373,1,0)+IF(L373&gt;N373,1,0)</f>
        <v>2</v>
      </c>
      <c r="R373" s="20">
        <f>IF(H373&gt;F373,1,0)+IF(K373&gt;I373,1,0)+IF(N373&gt;L373,1,0)</f>
        <v>0</v>
      </c>
      <c r="S373" s="19">
        <f>IF(Q373&gt;R373,1,0)</f>
        <v>1</v>
      </c>
      <c r="T373" s="20">
        <f>IF(R373&gt;Q373,1,0)</f>
        <v>0</v>
      </c>
    </row>
    <row r="374" spans="1:20" ht="15.75" thickBot="1">
      <c r="A374" s="40"/>
      <c r="B374" s="40"/>
      <c r="C374" s="35" t="s">
        <v>36</v>
      </c>
      <c r="D374" s="142" t="s">
        <v>219</v>
      </c>
      <c r="E374" s="142" t="s">
        <v>179</v>
      </c>
      <c r="F374" s="143">
        <v>21</v>
      </c>
      <c r="G374" s="143" t="s">
        <v>37</v>
      </c>
      <c r="H374" s="144">
        <v>12</v>
      </c>
      <c r="I374" s="143">
        <v>21</v>
      </c>
      <c r="J374" s="143" t="s">
        <v>37</v>
      </c>
      <c r="K374" s="144">
        <v>7</v>
      </c>
      <c r="L374" s="143"/>
      <c r="M374" s="143" t="s">
        <v>37</v>
      </c>
      <c r="N374" s="144"/>
      <c r="O374" s="22">
        <v>42</v>
      </c>
      <c r="P374" s="23">
        <v>19</v>
      </c>
      <c r="Q374" s="24">
        <f>IF(F374&gt;H374,1,0)+IF(I374&gt;K374,1,0)+IF(L374&gt;N374,1,0)</f>
        <v>2</v>
      </c>
      <c r="R374" s="25">
        <f>IF(H374&gt;F374,1,0)+IF(K374&gt;I374,1,0)+IF(N374&gt;L374,1,0)</f>
        <v>0</v>
      </c>
      <c r="S374" s="24">
        <f>IF(Q374&gt;R374,1,0)</f>
        <v>1</v>
      </c>
      <c r="T374" s="25">
        <f>IF(R374&gt;Q374,1,0)</f>
        <v>0</v>
      </c>
    </row>
    <row r="375" spans="1:20" ht="15.75" thickTop="1">
      <c r="A375" s="42"/>
      <c r="B375" s="42"/>
      <c r="C375" s="26" t="s">
        <v>38</v>
      </c>
      <c r="D375" s="257">
        <f>IF(S375+T375=0,0,IF(S375=T375,2,IF(S375&gt;T375,3,1)))</f>
        <v>3</v>
      </c>
      <c r="E375" s="257">
        <f>IF(S375+T375=0,0,IF(S375=T375,2,IF(T375&gt;S375,3,1)))</f>
        <v>1</v>
      </c>
      <c r="F375" s="258"/>
      <c r="G375" s="259"/>
      <c r="H375" s="259"/>
      <c r="I375" s="259"/>
      <c r="J375" s="259"/>
      <c r="K375" s="259"/>
      <c r="L375" s="259"/>
      <c r="M375" s="259"/>
      <c r="N375" s="260"/>
      <c r="O375" s="261">
        <f t="shared" ref="O375" si="6">SUM(O370:O374)</f>
        <v>198</v>
      </c>
      <c r="P375" s="262">
        <v>152</v>
      </c>
      <c r="Q375" s="262">
        <v>8</v>
      </c>
      <c r="R375" s="262">
        <v>2</v>
      </c>
      <c r="S375" s="262">
        <v>4</v>
      </c>
      <c r="T375" s="262">
        <v>1</v>
      </c>
    </row>
    <row r="376" spans="1:20" ht="15">
      <c r="A376" s="43"/>
      <c r="B376" s="43"/>
      <c r="C376" s="34" t="s">
        <v>47</v>
      </c>
      <c r="D376" s="304" t="str">
        <f>IF(D375+E375=0,0,IF(D375=E375,E368,IF(D375&gt;E375,D369,E369)))</f>
        <v>Sokol České Budějovice "B"</v>
      </c>
      <c r="E376" s="305"/>
      <c r="F376" s="149"/>
      <c r="G376" s="149"/>
      <c r="H376" s="149"/>
      <c r="I376" s="149"/>
      <c r="J376" s="149"/>
      <c r="K376" s="149"/>
      <c r="L376" s="149"/>
      <c r="M376" s="149"/>
      <c r="N376" s="149"/>
      <c r="O376" s="31"/>
      <c r="P376" s="32"/>
      <c r="Q376" s="32"/>
      <c r="R376" s="32"/>
      <c r="S376" s="32"/>
      <c r="T376" s="32"/>
    </row>
    <row r="377" spans="1:20">
      <c r="A377" s="44"/>
      <c r="B377" s="44"/>
      <c r="D377" s="150"/>
      <c r="E377" s="150"/>
      <c r="F377" s="150"/>
      <c r="G377" s="150"/>
      <c r="H377" s="150"/>
      <c r="I377" s="150"/>
      <c r="J377" s="150"/>
      <c r="K377" s="150"/>
      <c r="L377" s="150"/>
      <c r="M377" s="150"/>
      <c r="N377" s="150"/>
    </row>
    <row r="378" spans="1:20" ht="15">
      <c r="A378" s="313" t="s">
        <v>7</v>
      </c>
      <c r="B378" s="313"/>
      <c r="C378" s="45" t="str">
        <f>Systém!$P$17</f>
        <v>Český Krumlov 23.2.2019</v>
      </c>
      <c r="D378" s="152"/>
      <c r="E378" s="150"/>
      <c r="F378" s="150"/>
      <c r="G378" s="150"/>
      <c r="H378" s="150"/>
      <c r="I378" s="150"/>
      <c r="J378" s="150"/>
      <c r="K378" s="150"/>
      <c r="L378" s="150"/>
      <c r="M378" s="150"/>
      <c r="N378" s="150"/>
    </row>
    <row r="379" spans="1:20" ht="15">
      <c r="A379" s="40"/>
      <c r="B379" s="40"/>
      <c r="C379" s="36" t="s">
        <v>29</v>
      </c>
      <c r="D379" s="151" t="str">
        <f>Systém!$Q$19</f>
        <v>určí Český Krumlov</v>
      </c>
      <c r="E379" s="150"/>
      <c r="F379" s="150"/>
      <c r="G379" s="150"/>
      <c r="H379" s="150"/>
      <c r="I379" s="150"/>
      <c r="J379" s="150"/>
      <c r="K379" s="150"/>
      <c r="L379" s="150"/>
      <c r="M379" s="150"/>
      <c r="N379" s="150"/>
    </row>
    <row r="380" spans="1:20" ht="15" hidden="1" customHeight="1">
      <c r="A380" s="41"/>
      <c r="B380" s="41"/>
      <c r="C380" s="13"/>
      <c r="D380" s="130"/>
      <c r="E380" s="131" t="s">
        <v>48</v>
      </c>
      <c r="F380" s="306" t="s">
        <v>31</v>
      </c>
      <c r="G380" s="307"/>
      <c r="H380" s="307"/>
      <c r="I380" s="307"/>
      <c r="J380" s="307"/>
      <c r="K380" s="307"/>
      <c r="L380" s="307"/>
      <c r="M380" s="307"/>
      <c r="N380" s="308"/>
      <c r="O380" s="309" t="s">
        <v>32</v>
      </c>
      <c r="P380" s="310"/>
      <c r="Q380" s="309" t="s">
        <v>33</v>
      </c>
      <c r="R380" s="310"/>
      <c r="S380" s="309" t="s">
        <v>34</v>
      </c>
      <c r="T380" s="310"/>
    </row>
    <row r="381" spans="1:20" ht="15.75" hidden="1" customHeight="1" thickBot="1">
      <c r="A381" s="40">
        <v>3</v>
      </c>
      <c r="B381" s="40">
        <v>10</v>
      </c>
      <c r="C381" s="14" t="s">
        <v>35</v>
      </c>
      <c r="D381" s="132" t="str">
        <f>VLOOKUP(A381,Systém!$P$5:$Q$14,2,FALSE)</f>
        <v>Sokol České Budějovice "A"</v>
      </c>
      <c r="E381" s="132" t="str">
        <f>VLOOKUP(B381,Systém!$P$5:$Q$14,2,FALSE)</f>
        <v>SKB Český Krumlov "B"</v>
      </c>
      <c r="F381" s="365">
        <v>1</v>
      </c>
      <c r="G381" s="362"/>
      <c r="H381" s="362"/>
      <c r="I381" s="362">
        <v>2</v>
      </c>
      <c r="J381" s="362"/>
      <c r="K381" s="362"/>
      <c r="L381" s="362">
        <v>3</v>
      </c>
      <c r="M381" s="363"/>
      <c r="N381" s="364"/>
      <c r="O381" s="311"/>
      <c r="P381" s="312"/>
      <c r="Q381" s="311"/>
      <c r="R381" s="312"/>
      <c r="S381" s="311"/>
      <c r="T381" s="312"/>
    </row>
    <row r="382" spans="1:20" ht="15.75" hidden="1" customHeight="1" thickTop="1">
      <c r="A382" s="40"/>
      <c r="B382" s="40"/>
      <c r="C382" s="16" t="s">
        <v>43</v>
      </c>
      <c r="D382" s="137" t="s">
        <v>152</v>
      </c>
      <c r="E382" s="137" t="s">
        <v>137</v>
      </c>
      <c r="F382" s="138">
        <v>21</v>
      </c>
      <c r="G382" s="139" t="s">
        <v>37</v>
      </c>
      <c r="H382" s="140">
        <v>17</v>
      </c>
      <c r="I382" s="138">
        <v>21</v>
      </c>
      <c r="J382" s="139" t="s">
        <v>37</v>
      </c>
      <c r="K382" s="140">
        <v>12</v>
      </c>
      <c r="L382" s="138"/>
      <c r="M382" s="139" t="s">
        <v>37</v>
      </c>
      <c r="N382" s="140"/>
      <c r="O382" s="17">
        <v>42</v>
      </c>
      <c r="P382" s="18">
        <v>29</v>
      </c>
      <c r="Q382" s="19">
        <f>IF(F382&gt;H382,1,0)+IF(I382&gt;K382,1,0)+IF(L382&gt;N382,1,0)</f>
        <v>2</v>
      </c>
      <c r="R382" s="20">
        <f>IF(H382&gt;F382,1,0)+IF(K382&gt;I382,1,0)+IF(N382&gt;L382,1,0)</f>
        <v>0</v>
      </c>
      <c r="S382" s="19">
        <f>IF(Q382&gt;R382,1,0)</f>
        <v>1</v>
      </c>
      <c r="T382" s="20">
        <f>IF(R382&gt;Q382,1,0)</f>
        <v>0</v>
      </c>
    </row>
    <row r="383" spans="1:20" ht="15" hidden="1" customHeight="1">
      <c r="A383" s="40"/>
      <c r="B383" s="40"/>
      <c r="C383" s="21" t="s">
        <v>44</v>
      </c>
      <c r="D383" s="141" t="s">
        <v>155</v>
      </c>
      <c r="E383" s="141" t="s">
        <v>138</v>
      </c>
      <c r="F383" s="138">
        <v>21</v>
      </c>
      <c r="G383" s="138" t="s">
        <v>37</v>
      </c>
      <c r="H383" s="140">
        <v>10</v>
      </c>
      <c r="I383" s="138">
        <v>21</v>
      </c>
      <c r="J383" s="138" t="s">
        <v>37</v>
      </c>
      <c r="K383" s="140">
        <v>9</v>
      </c>
      <c r="L383" s="138"/>
      <c r="M383" s="138" t="s">
        <v>37</v>
      </c>
      <c r="N383" s="140"/>
      <c r="O383" s="17">
        <v>42</v>
      </c>
      <c r="P383" s="18">
        <v>19</v>
      </c>
      <c r="Q383" s="19">
        <f>IF(F383&gt;H383,1,0)+IF(I383&gt;K383,1,0)+IF(L383&gt;N383,1,0)</f>
        <v>2</v>
      </c>
      <c r="R383" s="20">
        <f>IF(H383&gt;F383,1,0)+IF(K383&gt;I383,1,0)+IF(N383&gt;L383,1,0)</f>
        <v>0</v>
      </c>
      <c r="S383" s="19">
        <f>IF(Q383&gt;R383,1,0)</f>
        <v>1</v>
      </c>
      <c r="T383" s="20">
        <f>IF(R383&gt;Q383,1,0)</f>
        <v>0</v>
      </c>
    </row>
    <row r="384" spans="1:20" ht="15" hidden="1" customHeight="1">
      <c r="A384" s="40"/>
      <c r="B384" s="40"/>
      <c r="C384" s="21" t="s">
        <v>45</v>
      </c>
      <c r="D384" s="137" t="s">
        <v>154</v>
      </c>
      <c r="E384" s="137" t="s">
        <v>139</v>
      </c>
      <c r="F384" s="138">
        <v>21</v>
      </c>
      <c r="G384" s="138" t="s">
        <v>37</v>
      </c>
      <c r="H384" s="140">
        <v>11</v>
      </c>
      <c r="I384" s="138">
        <v>21</v>
      </c>
      <c r="J384" s="138" t="s">
        <v>37</v>
      </c>
      <c r="K384" s="140">
        <v>14</v>
      </c>
      <c r="L384" s="138"/>
      <c r="M384" s="138" t="s">
        <v>37</v>
      </c>
      <c r="N384" s="140"/>
      <c r="O384" s="17">
        <v>42</v>
      </c>
      <c r="P384" s="18">
        <v>25</v>
      </c>
      <c r="Q384" s="19">
        <f>IF(F384&gt;H384,1,0)+IF(I384&gt;K384,1,0)+IF(L384&gt;N384,1,0)</f>
        <v>2</v>
      </c>
      <c r="R384" s="20">
        <f>IF(H384&gt;F384,1,0)+IF(K384&gt;I384,1,0)+IF(N384&gt;L384,1,0)</f>
        <v>0</v>
      </c>
      <c r="S384" s="19">
        <f>IF(Q384&gt;R384,1,0)</f>
        <v>1</v>
      </c>
      <c r="T384" s="20">
        <f>IF(R384&gt;Q384,1,0)</f>
        <v>0</v>
      </c>
    </row>
    <row r="385" spans="1:20" ht="15" hidden="1" customHeight="1">
      <c r="A385" s="40"/>
      <c r="B385" s="40"/>
      <c r="C385" s="21" t="s">
        <v>46</v>
      </c>
      <c r="D385" s="141" t="s">
        <v>186</v>
      </c>
      <c r="E385" s="141" t="s">
        <v>140</v>
      </c>
      <c r="F385" s="138">
        <v>21</v>
      </c>
      <c r="G385" s="138" t="s">
        <v>37</v>
      </c>
      <c r="H385" s="140">
        <v>15</v>
      </c>
      <c r="I385" s="138">
        <v>21</v>
      </c>
      <c r="J385" s="138" t="s">
        <v>37</v>
      </c>
      <c r="K385" s="140">
        <v>4</v>
      </c>
      <c r="L385" s="138"/>
      <c r="M385" s="138" t="s">
        <v>37</v>
      </c>
      <c r="N385" s="140"/>
      <c r="O385" s="17">
        <v>42</v>
      </c>
      <c r="P385" s="18">
        <v>19</v>
      </c>
      <c r="Q385" s="19">
        <f>IF(F385&gt;H385,1,0)+IF(I385&gt;K385,1,0)+IF(L385&gt;N385,1,0)</f>
        <v>2</v>
      </c>
      <c r="R385" s="20">
        <f>IF(H385&gt;F385,1,0)+IF(K385&gt;I385,1,0)+IF(N385&gt;L385,1,0)</f>
        <v>0</v>
      </c>
      <c r="S385" s="19">
        <f>IF(Q385&gt;R385,1,0)</f>
        <v>1</v>
      </c>
      <c r="T385" s="20">
        <f>IF(R385&gt;Q385,1,0)</f>
        <v>0</v>
      </c>
    </row>
    <row r="386" spans="1:20" ht="15.75" hidden="1" customHeight="1" thickBot="1">
      <c r="A386" s="40"/>
      <c r="B386" s="40"/>
      <c r="C386" s="35" t="s">
        <v>36</v>
      </c>
      <c r="D386" s="142" t="s">
        <v>210</v>
      </c>
      <c r="E386" s="142" t="s">
        <v>183</v>
      </c>
      <c r="F386" s="143">
        <v>21</v>
      </c>
      <c r="G386" s="143" t="s">
        <v>37</v>
      </c>
      <c r="H386" s="144">
        <v>17</v>
      </c>
      <c r="I386" s="143">
        <v>21</v>
      </c>
      <c r="J386" s="143" t="s">
        <v>37</v>
      </c>
      <c r="K386" s="144">
        <v>8</v>
      </c>
      <c r="L386" s="143"/>
      <c r="M386" s="143" t="s">
        <v>37</v>
      </c>
      <c r="N386" s="144"/>
      <c r="O386" s="22">
        <v>42</v>
      </c>
      <c r="P386" s="23">
        <v>25</v>
      </c>
      <c r="Q386" s="24">
        <f>IF(F386&gt;H386,1,0)+IF(I386&gt;K386,1,0)+IF(L386&gt;N386,1,0)</f>
        <v>2</v>
      </c>
      <c r="R386" s="25">
        <f>IF(H386&gt;F386,1,0)+IF(K386&gt;I386,1,0)+IF(N386&gt;L386,1,0)</f>
        <v>0</v>
      </c>
      <c r="S386" s="24">
        <f>IF(Q386&gt;R386,1,0)</f>
        <v>1</v>
      </c>
      <c r="T386" s="25">
        <f>IF(R386&gt;Q386,1,0)</f>
        <v>0</v>
      </c>
    </row>
    <row r="387" spans="1:20" ht="15" hidden="1" customHeight="1">
      <c r="A387" s="42"/>
      <c r="B387" s="42"/>
      <c r="C387" s="26" t="s">
        <v>38</v>
      </c>
      <c r="D387" s="257">
        <f>IF(S387+T387=0,0,IF(S387=T387,2,IF(S387&gt;T387,3,1)))</f>
        <v>3</v>
      </c>
      <c r="E387" s="257">
        <f>IF(S387+T387=0,0,IF(S387=T387,2,IF(T387&gt;S387,3,1)))</f>
        <v>1</v>
      </c>
      <c r="F387" s="258"/>
      <c r="G387" s="259"/>
      <c r="H387" s="259"/>
      <c r="I387" s="259"/>
      <c r="J387" s="259"/>
      <c r="K387" s="259"/>
      <c r="L387" s="259"/>
      <c r="M387" s="259"/>
      <c r="N387" s="260"/>
      <c r="O387" s="261">
        <f t="shared" ref="O387" si="7">SUM(O382:O386)</f>
        <v>210</v>
      </c>
      <c r="P387" s="262">
        <v>117</v>
      </c>
      <c r="Q387" s="262">
        <v>10</v>
      </c>
      <c r="R387" s="262">
        <v>0</v>
      </c>
      <c r="S387" s="262">
        <v>5</v>
      </c>
      <c r="T387" s="262">
        <v>0</v>
      </c>
    </row>
    <row r="388" spans="1:20" ht="15" hidden="1" customHeight="1">
      <c r="A388" s="43"/>
      <c r="B388" s="43"/>
      <c r="C388" s="34" t="s">
        <v>47</v>
      </c>
      <c r="D388" s="304" t="str">
        <f>IF(D387+E387=0,0,IF(D387=E387,E380,IF(D387&gt;E387,D381,E381)))</f>
        <v>Sokol České Budějovice "A"</v>
      </c>
      <c r="E388" s="305"/>
      <c r="F388" s="149"/>
      <c r="G388" s="149"/>
      <c r="H388" s="149"/>
      <c r="I388" s="149"/>
      <c r="J388" s="149"/>
      <c r="K388" s="149"/>
      <c r="L388" s="149"/>
      <c r="M388" s="149"/>
      <c r="N388" s="149"/>
      <c r="O388" s="31"/>
      <c r="P388" s="32"/>
      <c r="Q388" s="32"/>
      <c r="R388" s="32"/>
      <c r="S388" s="32"/>
      <c r="T388" s="32"/>
    </row>
    <row r="389" spans="1:20" ht="12.75" hidden="1" customHeight="1">
      <c r="A389" s="43"/>
      <c r="B389" s="43"/>
      <c r="C389" s="30"/>
      <c r="D389" s="149"/>
      <c r="E389" s="149"/>
      <c r="F389" s="149"/>
      <c r="G389" s="149"/>
      <c r="H389" s="149"/>
      <c r="I389" s="149"/>
      <c r="J389" s="149"/>
      <c r="K389" s="149"/>
      <c r="L389" s="149"/>
      <c r="M389" s="149"/>
      <c r="N389" s="149"/>
      <c r="O389" s="31"/>
      <c r="P389" s="32"/>
      <c r="Q389" s="32"/>
      <c r="R389" s="32"/>
      <c r="S389" s="32"/>
      <c r="T389" s="32"/>
    </row>
    <row r="390" spans="1:20" ht="15">
      <c r="A390" s="41"/>
      <c r="B390" s="41"/>
      <c r="C390" s="13"/>
      <c r="D390" s="130"/>
      <c r="E390" s="131" t="s">
        <v>48</v>
      </c>
      <c r="F390" s="306" t="s">
        <v>31</v>
      </c>
      <c r="G390" s="307"/>
      <c r="H390" s="307"/>
      <c r="I390" s="307"/>
      <c r="J390" s="307"/>
      <c r="K390" s="307"/>
      <c r="L390" s="307"/>
      <c r="M390" s="307"/>
      <c r="N390" s="308"/>
      <c r="O390" s="309" t="s">
        <v>32</v>
      </c>
      <c r="P390" s="310"/>
      <c r="Q390" s="309" t="s">
        <v>33</v>
      </c>
      <c r="R390" s="310"/>
      <c r="S390" s="309" t="s">
        <v>34</v>
      </c>
      <c r="T390" s="310"/>
    </row>
    <row r="391" spans="1:20" ht="15.75" thickBot="1">
      <c r="A391" s="40">
        <v>4</v>
      </c>
      <c r="B391" s="40">
        <v>2</v>
      </c>
      <c r="C391" s="14" t="s">
        <v>35</v>
      </c>
      <c r="D391" s="132" t="str">
        <f>VLOOKUP(A391,Systém!$P$5:$Q$14,2,FALSE)</f>
        <v>SK Badminton Tábor - družstvo odstoupilo</v>
      </c>
      <c r="E391" s="132" t="str">
        <f>VLOOKUP(B391,Systém!$P$5:$Q$14,2,FALSE)</f>
        <v>SKB Český Krumlov "C"</v>
      </c>
      <c r="F391" s="365">
        <v>1</v>
      </c>
      <c r="G391" s="362"/>
      <c r="H391" s="362"/>
      <c r="I391" s="362">
        <v>2</v>
      </c>
      <c r="J391" s="362"/>
      <c r="K391" s="362"/>
      <c r="L391" s="362">
        <v>3</v>
      </c>
      <c r="M391" s="363"/>
      <c r="N391" s="364"/>
      <c r="O391" s="311"/>
      <c r="P391" s="312"/>
      <c r="Q391" s="311"/>
      <c r="R391" s="312"/>
      <c r="S391" s="311"/>
      <c r="T391" s="312"/>
    </row>
    <row r="392" spans="1:20" ht="15.75" thickTop="1">
      <c r="A392" s="40"/>
      <c r="B392" s="40"/>
      <c r="C392" s="16" t="s">
        <v>43</v>
      </c>
      <c r="D392" s="137"/>
      <c r="E392" s="137"/>
      <c r="F392" s="138"/>
      <c r="G392" s="139" t="s">
        <v>37</v>
      </c>
      <c r="H392" s="140"/>
      <c r="I392" s="138"/>
      <c r="J392" s="139" t="s">
        <v>37</v>
      </c>
      <c r="K392" s="140"/>
      <c r="L392" s="138"/>
      <c r="M392" s="139" t="s">
        <v>37</v>
      </c>
      <c r="N392" s="140"/>
      <c r="O392" s="17">
        <f>F392+I392+L392</f>
        <v>0</v>
      </c>
      <c r="P392" s="18">
        <f>H392+K392+N392</f>
        <v>0</v>
      </c>
      <c r="Q392" s="19">
        <f>IF(F392&gt;H392,1,0)+IF(I392&gt;K392,1,0)+IF(L392&gt;N392,1,0)</f>
        <v>0</v>
      </c>
      <c r="R392" s="20">
        <f>IF(H392&gt;F392,1,0)+IF(K392&gt;I392,1,0)+IF(N392&gt;L392,1,0)</f>
        <v>0</v>
      </c>
      <c r="S392" s="19">
        <f>IF(Q392&gt;R392,1,0)</f>
        <v>0</v>
      </c>
      <c r="T392" s="20">
        <f>IF(R392&gt;Q392,1,0)</f>
        <v>0</v>
      </c>
    </row>
    <row r="393" spans="1:20" ht="15">
      <c r="A393" s="40"/>
      <c r="B393" s="40"/>
      <c r="C393" s="21" t="s">
        <v>44</v>
      </c>
      <c r="D393" s="141"/>
      <c r="E393" s="141"/>
      <c r="F393" s="138"/>
      <c r="G393" s="138" t="s">
        <v>37</v>
      </c>
      <c r="H393" s="140"/>
      <c r="I393" s="138"/>
      <c r="J393" s="138" t="s">
        <v>37</v>
      </c>
      <c r="K393" s="140"/>
      <c r="L393" s="138"/>
      <c r="M393" s="138" t="s">
        <v>37</v>
      </c>
      <c r="N393" s="140"/>
      <c r="O393" s="17">
        <f>F393+I393+L393</f>
        <v>0</v>
      </c>
      <c r="P393" s="18">
        <f>H393+K393+N393</f>
        <v>0</v>
      </c>
      <c r="Q393" s="19">
        <f>IF(F393&gt;H393,1,0)+IF(I393&gt;K393,1,0)+IF(L393&gt;N393,1,0)</f>
        <v>0</v>
      </c>
      <c r="R393" s="20">
        <f>IF(H393&gt;F393,1,0)+IF(K393&gt;I393,1,0)+IF(N393&gt;L393,1,0)</f>
        <v>0</v>
      </c>
      <c r="S393" s="19">
        <f>IF(Q393&gt;R393,1,0)</f>
        <v>0</v>
      </c>
      <c r="T393" s="20">
        <f>IF(R393&gt;Q393,1,0)</f>
        <v>0</v>
      </c>
    </row>
    <row r="394" spans="1:20" ht="15">
      <c r="A394" s="40"/>
      <c r="B394" s="40"/>
      <c r="C394" s="21" t="s">
        <v>45</v>
      </c>
      <c r="D394" s="141"/>
      <c r="E394" s="137"/>
      <c r="F394" s="138"/>
      <c r="G394" s="138" t="s">
        <v>37</v>
      </c>
      <c r="H394" s="140"/>
      <c r="I394" s="138"/>
      <c r="J394" s="138" t="s">
        <v>37</v>
      </c>
      <c r="K394" s="140"/>
      <c r="L394" s="138"/>
      <c r="M394" s="138" t="s">
        <v>37</v>
      </c>
      <c r="N394" s="140"/>
      <c r="O394" s="17">
        <f>F394+I394+L394</f>
        <v>0</v>
      </c>
      <c r="P394" s="18">
        <f>H394+K394+N394</f>
        <v>0</v>
      </c>
      <c r="Q394" s="19">
        <f>IF(F394&gt;H394,1,0)+IF(I394&gt;K394,1,0)+IF(L394&gt;N394,1,0)</f>
        <v>0</v>
      </c>
      <c r="R394" s="20">
        <f>IF(H394&gt;F394,1,0)+IF(K394&gt;I394,1,0)+IF(N394&gt;L394,1,0)</f>
        <v>0</v>
      </c>
      <c r="S394" s="19">
        <f>IF(Q394&gt;R394,1,0)</f>
        <v>0</v>
      </c>
      <c r="T394" s="20">
        <f>IF(R394&gt;Q394,1,0)</f>
        <v>0</v>
      </c>
    </row>
    <row r="395" spans="1:20" ht="15">
      <c r="A395" s="40"/>
      <c r="B395" s="40"/>
      <c r="C395" s="21" t="s">
        <v>46</v>
      </c>
      <c r="D395" s="141"/>
      <c r="E395" s="141"/>
      <c r="F395" s="138"/>
      <c r="G395" s="138" t="s">
        <v>37</v>
      </c>
      <c r="H395" s="140"/>
      <c r="I395" s="138"/>
      <c r="J395" s="138" t="s">
        <v>37</v>
      </c>
      <c r="K395" s="140"/>
      <c r="L395" s="138"/>
      <c r="M395" s="138" t="s">
        <v>37</v>
      </c>
      <c r="N395" s="140"/>
      <c r="O395" s="17">
        <f>F395+I395+L395</f>
        <v>0</v>
      </c>
      <c r="P395" s="18">
        <f>H395+K395+N395</f>
        <v>0</v>
      </c>
      <c r="Q395" s="19">
        <f>IF(F395&gt;H395,1,0)+IF(I395&gt;K395,1,0)+IF(L395&gt;N395,1,0)</f>
        <v>0</v>
      </c>
      <c r="R395" s="20">
        <f>IF(H395&gt;F395,1,0)+IF(K395&gt;I395,1,0)+IF(N395&gt;L395,1,0)</f>
        <v>0</v>
      </c>
      <c r="S395" s="19">
        <f>IF(Q395&gt;R395,1,0)</f>
        <v>0</v>
      </c>
      <c r="T395" s="20">
        <f>IF(R395&gt;Q395,1,0)</f>
        <v>0</v>
      </c>
    </row>
    <row r="396" spans="1:20" ht="15.75" thickBot="1">
      <c r="A396" s="40"/>
      <c r="B396" s="40"/>
      <c r="C396" s="35" t="s">
        <v>36</v>
      </c>
      <c r="D396" s="142"/>
      <c r="E396" s="142"/>
      <c r="F396" s="143"/>
      <c r="G396" s="143" t="s">
        <v>37</v>
      </c>
      <c r="H396" s="144"/>
      <c r="I396" s="143"/>
      <c r="J396" s="143" t="s">
        <v>37</v>
      </c>
      <c r="K396" s="144"/>
      <c r="L396" s="143"/>
      <c r="M396" s="143" t="s">
        <v>37</v>
      </c>
      <c r="N396" s="144"/>
      <c r="O396" s="22">
        <f>F396+I396+L396</f>
        <v>0</v>
      </c>
      <c r="P396" s="23">
        <f>H396+K396+N396</f>
        <v>0</v>
      </c>
      <c r="Q396" s="24">
        <f>IF(F396&gt;H396,1,0)+IF(I396&gt;K396,1,0)+IF(L396&gt;N396,1,0)</f>
        <v>0</v>
      </c>
      <c r="R396" s="25">
        <f>IF(H396&gt;F396,1,0)+IF(K396&gt;I396,1,0)+IF(N396&gt;L396,1,0)</f>
        <v>0</v>
      </c>
      <c r="S396" s="24">
        <f>IF(Q396&gt;R396,1,0)</f>
        <v>0</v>
      </c>
      <c r="T396" s="25">
        <f>IF(R396&gt;Q396,1,0)</f>
        <v>0</v>
      </c>
    </row>
    <row r="397" spans="1:20" ht="15.75" thickTop="1">
      <c r="A397" s="42"/>
      <c r="B397" s="42"/>
      <c r="C397" s="26" t="s">
        <v>38</v>
      </c>
      <c r="D397" s="145">
        <f>IF(S397+T397=0,0,IF(S397=T397,2,IF(S397&gt;T397,3,1)))</f>
        <v>0</v>
      </c>
      <c r="E397" s="145">
        <f>IF(S397+T397=0,0,IF(S397=T397,2,IF(T397&gt;S397,3,1)))</f>
        <v>0</v>
      </c>
      <c r="F397" s="146"/>
      <c r="G397" s="147"/>
      <c r="H397" s="147"/>
      <c r="I397" s="147"/>
      <c r="J397" s="147"/>
      <c r="K397" s="147"/>
      <c r="L397" s="147"/>
      <c r="M397" s="147"/>
      <c r="N397" s="148"/>
      <c r="O397" s="27">
        <f t="shared" ref="O397:T397" si="8">SUM(O392:O396)</f>
        <v>0</v>
      </c>
      <c r="P397" s="28">
        <f t="shared" si="8"/>
        <v>0</v>
      </c>
      <c r="Q397" s="28">
        <f t="shared" si="8"/>
        <v>0</v>
      </c>
      <c r="R397" s="28">
        <f t="shared" si="8"/>
        <v>0</v>
      </c>
      <c r="S397" s="28">
        <f t="shared" si="8"/>
        <v>0</v>
      </c>
      <c r="T397" s="28">
        <f t="shared" si="8"/>
        <v>0</v>
      </c>
    </row>
    <row r="398" spans="1:20" ht="15">
      <c r="A398" s="43"/>
      <c r="B398" s="43"/>
      <c r="C398" s="34" t="s">
        <v>47</v>
      </c>
      <c r="D398" s="304">
        <f>IF(D397+E397=0,0,IF(D397=E397,E390,IF(D397&gt;E397,D391,E391)))</f>
        <v>0</v>
      </c>
      <c r="E398" s="305"/>
      <c r="F398" s="149"/>
      <c r="G398" s="149"/>
      <c r="H398" s="149"/>
      <c r="I398" s="149"/>
      <c r="J398" s="149"/>
      <c r="K398" s="149"/>
      <c r="L398" s="149"/>
      <c r="M398" s="149"/>
      <c r="N398" s="149"/>
      <c r="O398" s="31"/>
      <c r="P398" s="32"/>
      <c r="Q398" s="32"/>
      <c r="R398" s="32"/>
      <c r="S398" s="32"/>
      <c r="T398" s="32"/>
    </row>
    <row r="399" spans="1:20">
      <c r="A399" s="44"/>
      <c r="B399" s="44"/>
      <c r="D399" s="150"/>
      <c r="E399" s="150"/>
      <c r="F399" s="150"/>
      <c r="G399" s="150"/>
      <c r="H399" s="150"/>
      <c r="I399" s="150"/>
      <c r="J399" s="150"/>
      <c r="K399" s="150"/>
      <c r="L399" s="150"/>
      <c r="M399" s="150"/>
      <c r="N399" s="150"/>
    </row>
    <row r="400" spans="1:20" ht="15">
      <c r="A400" s="41"/>
      <c r="B400" s="41"/>
      <c r="C400" s="13"/>
      <c r="D400" s="130"/>
      <c r="E400" s="131" t="s">
        <v>48</v>
      </c>
      <c r="F400" s="306" t="s">
        <v>31</v>
      </c>
      <c r="G400" s="307"/>
      <c r="H400" s="307"/>
      <c r="I400" s="307"/>
      <c r="J400" s="307"/>
      <c r="K400" s="307"/>
      <c r="L400" s="307"/>
      <c r="M400" s="307"/>
      <c r="N400" s="308"/>
      <c r="O400" s="309" t="s">
        <v>32</v>
      </c>
      <c r="P400" s="310"/>
      <c r="Q400" s="309" t="s">
        <v>33</v>
      </c>
      <c r="R400" s="310"/>
      <c r="S400" s="309" t="s">
        <v>34</v>
      </c>
      <c r="T400" s="310"/>
    </row>
    <row r="401" spans="1:20" ht="15.75" thickBot="1">
      <c r="A401" s="40">
        <v>5</v>
      </c>
      <c r="B401" s="40">
        <v>1</v>
      </c>
      <c r="C401" s="14" t="s">
        <v>35</v>
      </c>
      <c r="D401" s="132" t="str">
        <f>VLOOKUP(A401,Systém!$P$5:$Q$14,2,FALSE)</f>
        <v>SK Dobrá Voda</v>
      </c>
      <c r="E401" s="132" t="str">
        <f>VLOOKUP(B401,Systém!$P$5:$Q$14,2,FALSE)</f>
        <v>SKB Český Krumlov "A"</v>
      </c>
      <c r="F401" s="365">
        <v>1</v>
      </c>
      <c r="G401" s="362"/>
      <c r="H401" s="362"/>
      <c r="I401" s="362">
        <v>2</v>
      </c>
      <c r="J401" s="362"/>
      <c r="K401" s="362"/>
      <c r="L401" s="362">
        <v>3</v>
      </c>
      <c r="M401" s="363"/>
      <c r="N401" s="364"/>
      <c r="O401" s="311"/>
      <c r="P401" s="312"/>
      <c r="Q401" s="311"/>
      <c r="R401" s="312"/>
      <c r="S401" s="311"/>
      <c r="T401" s="312"/>
    </row>
    <row r="402" spans="1:20" ht="15.75" thickTop="1">
      <c r="A402" s="40"/>
      <c r="B402" s="40"/>
      <c r="C402" s="16" t="s">
        <v>43</v>
      </c>
      <c r="D402" s="137" t="s">
        <v>200</v>
      </c>
      <c r="E402" s="137" t="s">
        <v>132</v>
      </c>
      <c r="F402" s="138">
        <v>12</v>
      </c>
      <c r="G402" s="139" t="s">
        <v>37</v>
      </c>
      <c r="H402" s="140">
        <v>21</v>
      </c>
      <c r="I402" s="138">
        <v>14</v>
      </c>
      <c r="J402" s="139" t="s">
        <v>37</v>
      </c>
      <c r="K402" s="140">
        <v>21</v>
      </c>
      <c r="L402" s="138"/>
      <c r="M402" s="139" t="s">
        <v>37</v>
      </c>
      <c r="N402" s="140"/>
      <c r="O402" s="17">
        <v>26</v>
      </c>
      <c r="P402" s="18">
        <v>42</v>
      </c>
      <c r="Q402" s="19">
        <f>IF(F402&gt;H402,1,0)+IF(I402&gt;K402,1,0)+IF(L402&gt;N402,1,0)</f>
        <v>0</v>
      </c>
      <c r="R402" s="20">
        <f>IF(H402&gt;F402,1,0)+IF(K402&gt;I402,1,0)+IF(N402&gt;L402,1,0)</f>
        <v>2</v>
      </c>
      <c r="S402" s="19">
        <f>IF(Q402&gt;R402,1,0)</f>
        <v>0</v>
      </c>
      <c r="T402" s="20">
        <f>IF(R402&gt;Q402,1,0)</f>
        <v>1</v>
      </c>
    </row>
    <row r="403" spans="1:20" ht="15">
      <c r="A403" s="40"/>
      <c r="B403" s="40"/>
      <c r="C403" s="21" t="s">
        <v>44</v>
      </c>
      <c r="D403" s="141" t="s">
        <v>123</v>
      </c>
      <c r="E403" s="141" t="s">
        <v>133</v>
      </c>
      <c r="F403" s="138">
        <v>21</v>
      </c>
      <c r="G403" s="138" t="s">
        <v>37</v>
      </c>
      <c r="H403" s="140">
        <v>11</v>
      </c>
      <c r="I403" s="138">
        <v>21</v>
      </c>
      <c r="J403" s="138" t="s">
        <v>37</v>
      </c>
      <c r="K403" s="140">
        <v>14</v>
      </c>
      <c r="L403" s="138"/>
      <c r="M403" s="138" t="s">
        <v>37</v>
      </c>
      <c r="N403" s="140"/>
      <c r="O403" s="17">
        <v>42</v>
      </c>
      <c r="P403" s="18">
        <v>25</v>
      </c>
      <c r="Q403" s="19">
        <f>IF(F403&gt;H403,1,0)+IF(I403&gt;K403,1,0)+IF(L403&gt;N403,1,0)</f>
        <v>2</v>
      </c>
      <c r="R403" s="20">
        <f>IF(H403&gt;F403,1,0)+IF(K403&gt;I403,1,0)+IF(N403&gt;L403,1,0)</f>
        <v>0</v>
      </c>
      <c r="S403" s="19">
        <f>IF(Q403&gt;R403,1,0)</f>
        <v>1</v>
      </c>
      <c r="T403" s="20">
        <f>IF(R403&gt;Q403,1,0)</f>
        <v>0</v>
      </c>
    </row>
    <row r="404" spans="1:20" ht="15">
      <c r="A404" s="40"/>
      <c r="B404" s="40"/>
      <c r="C404" s="21" t="s">
        <v>45</v>
      </c>
      <c r="D404" s="141" t="s">
        <v>124</v>
      </c>
      <c r="E404" s="137" t="s">
        <v>205</v>
      </c>
      <c r="F404" s="138">
        <v>16</v>
      </c>
      <c r="G404" s="138" t="s">
        <v>37</v>
      </c>
      <c r="H404" s="140">
        <v>21</v>
      </c>
      <c r="I404" s="138">
        <v>9</v>
      </c>
      <c r="J404" s="138" t="s">
        <v>37</v>
      </c>
      <c r="K404" s="140">
        <v>21</v>
      </c>
      <c r="L404" s="138"/>
      <c r="M404" s="138" t="s">
        <v>37</v>
      </c>
      <c r="N404" s="140"/>
      <c r="O404" s="17">
        <v>25</v>
      </c>
      <c r="P404" s="18">
        <v>42</v>
      </c>
      <c r="Q404" s="19">
        <f>IF(F404&gt;H404,1,0)+IF(I404&gt;K404,1,0)+IF(L404&gt;N404,1,0)</f>
        <v>0</v>
      </c>
      <c r="R404" s="20">
        <f>IF(H404&gt;F404,1,0)+IF(K404&gt;I404,1,0)+IF(N404&gt;L404,1,0)</f>
        <v>2</v>
      </c>
      <c r="S404" s="19">
        <f>IF(Q404&gt;R404,1,0)</f>
        <v>0</v>
      </c>
      <c r="T404" s="20">
        <f>IF(R404&gt;Q404,1,0)</f>
        <v>1</v>
      </c>
    </row>
    <row r="405" spans="1:20" ht="15">
      <c r="A405" s="40"/>
      <c r="B405" s="40"/>
      <c r="C405" s="21" t="s">
        <v>46</v>
      </c>
      <c r="D405" s="141" t="s">
        <v>125</v>
      </c>
      <c r="E405" s="141" t="s">
        <v>135</v>
      </c>
      <c r="F405" s="138">
        <v>21</v>
      </c>
      <c r="G405" s="138" t="s">
        <v>37</v>
      </c>
      <c r="H405" s="140">
        <v>15</v>
      </c>
      <c r="I405" s="138">
        <v>18</v>
      </c>
      <c r="J405" s="138" t="s">
        <v>37</v>
      </c>
      <c r="K405" s="140">
        <v>21</v>
      </c>
      <c r="L405" s="138">
        <v>12</v>
      </c>
      <c r="M405" s="138" t="s">
        <v>37</v>
      </c>
      <c r="N405" s="140">
        <v>21</v>
      </c>
      <c r="O405" s="17">
        <v>51</v>
      </c>
      <c r="P405" s="18">
        <v>57</v>
      </c>
      <c r="Q405" s="19">
        <f>IF(F405&gt;H405,1,0)+IF(I405&gt;K405,1,0)+IF(L405&gt;N405,1,0)</f>
        <v>1</v>
      </c>
      <c r="R405" s="20">
        <f>IF(H405&gt;F405,1,0)+IF(K405&gt;I405,1,0)+IF(N405&gt;L405,1,0)</f>
        <v>2</v>
      </c>
      <c r="S405" s="19">
        <f>IF(Q405&gt;R405,1,0)</f>
        <v>0</v>
      </c>
      <c r="T405" s="20">
        <f>IF(R405&gt;Q405,1,0)</f>
        <v>1</v>
      </c>
    </row>
    <row r="406" spans="1:20" ht="15.75" thickBot="1">
      <c r="A406" s="40"/>
      <c r="B406" s="40"/>
      <c r="C406" s="35" t="s">
        <v>36</v>
      </c>
      <c r="D406" s="142" t="s">
        <v>202</v>
      </c>
      <c r="E406" s="142" t="s">
        <v>220</v>
      </c>
      <c r="F406" s="143">
        <v>21</v>
      </c>
      <c r="G406" s="143" t="s">
        <v>37</v>
      </c>
      <c r="H406" s="144">
        <v>17</v>
      </c>
      <c r="I406" s="143">
        <v>21</v>
      </c>
      <c r="J406" s="143" t="s">
        <v>37</v>
      </c>
      <c r="K406" s="144">
        <v>5</v>
      </c>
      <c r="L406" s="143"/>
      <c r="M406" s="143" t="s">
        <v>37</v>
      </c>
      <c r="N406" s="144"/>
      <c r="O406" s="22">
        <v>42</v>
      </c>
      <c r="P406" s="23">
        <v>22</v>
      </c>
      <c r="Q406" s="24">
        <f>IF(F406&gt;H406,1,0)+IF(I406&gt;K406,1,0)+IF(L406&gt;N406,1,0)</f>
        <v>2</v>
      </c>
      <c r="R406" s="25">
        <f>IF(H406&gt;F406,1,0)+IF(K406&gt;I406,1,0)+IF(N406&gt;L406,1,0)</f>
        <v>0</v>
      </c>
      <c r="S406" s="24">
        <f>IF(Q406&gt;R406,1,0)</f>
        <v>1</v>
      </c>
      <c r="T406" s="25">
        <f>IF(R406&gt;Q406,1,0)</f>
        <v>0</v>
      </c>
    </row>
    <row r="407" spans="1:20" ht="15.75" thickTop="1">
      <c r="A407" s="42"/>
      <c r="B407" s="42"/>
      <c r="C407" s="26" t="s">
        <v>38</v>
      </c>
      <c r="D407" s="257">
        <f>IF(S407+T407=0,0,IF(S407=T407,2,IF(S407&gt;T407,3,1)))</f>
        <v>1</v>
      </c>
      <c r="E407" s="257">
        <f>IF(S407+T407=0,0,IF(S407=T407,2,IF(T407&gt;S407,3,1)))</f>
        <v>3</v>
      </c>
      <c r="F407" s="258"/>
      <c r="G407" s="259"/>
      <c r="H407" s="259"/>
      <c r="I407" s="259"/>
      <c r="J407" s="259"/>
      <c r="K407" s="259"/>
      <c r="L407" s="259"/>
      <c r="M407" s="259"/>
      <c r="N407" s="260"/>
      <c r="O407" s="261">
        <f t="shared" ref="O407" si="9">SUM(O402:O406)</f>
        <v>186</v>
      </c>
      <c r="P407" s="262">
        <v>188</v>
      </c>
      <c r="Q407" s="262">
        <v>5</v>
      </c>
      <c r="R407" s="262">
        <v>6</v>
      </c>
      <c r="S407" s="262">
        <v>2</v>
      </c>
      <c r="T407" s="262">
        <v>3</v>
      </c>
    </row>
    <row r="408" spans="1:20" ht="15">
      <c r="A408" s="43"/>
      <c r="B408" s="43"/>
      <c r="C408" s="34" t="s">
        <v>47</v>
      </c>
      <c r="D408" s="304" t="str">
        <f>IF(D407+E407=0,0,IF(D407=E407,E400,IF(D407&gt;E407,D401,E401)))</f>
        <v>SKB Český Krumlov "A"</v>
      </c>
      <c r="E408" s="305"/>
      <c r="F408" s="149"/>
      <c r="G408" s="149"/>
      <c r="H408" s="149"/>
      <c r="I408" s="149"/>
      <c r="J408" s="149"/>
      <c r="K408" s="149"/>
      <c r="L408" s="149"/>
      <c r="M408" s="149"/>
      <c r="N408" s="149"/>
      <c r="O408" s="31"/>
      <c r="P408" s="32"/>
      <c r="Q408" s="32"/>
      <c r="R408" s="32"/>
      <c r="S408" s="32"/>
      <c r="T408" s="32"/>
    </row>
    <row r="409" spans="1:20">
      <c r="A409" s="44"/>
      <c r="B409" s="44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150"/>
    </row>
    <row r="410" spans="1:20" ht="15">
      <c r="A410" s="41"/>
      <c r="B410" s="41"/>
      <c r="C410" s="13"/>
      <c r="D410" s="130"/>
      <c r="E410" s="131" t="s">
        <v>48</v>
      </c>
      <c r="F410" s="306" t="s">
        <v>31</v>
      </c>
      <c r="G410" s="307"/>
      <c r="H410" s="307"/>
      <c r="I410" s="307"/>
      <c r="J410" s="307"/>
      <c r="K410" s="307"/>
      <c r="L410" s="307"/>
      <c r="M410" s="307"/>
      <c r="N410" s="308"/>
      <c r="O410" s="309" t="s">
        <v>32</v>
      </c>
      <c r="P410" s="310"/>
      <c r="Q410" s="309" t="s">
        <v>33</v>
      </c>
      <c r="R410" s="310"/>
      <c r="S410" s="309" t="s">
        <v>34</v>
      </c>
      <c r="T410" s="310"/>
    </row>
    <row r="411" spans="1:20" ht="15.75" thickBot="1">
      <c r="A411" s="40">
        <v>6</v>
      </c>
      <c r="B411" s="40">
        <v>9</v>
      </c>
      <c r="C411" s="14" t="s">
        <v>35</v>
      </c>
      <c r="D411" s="132" t="str">
        <f>VLOOKUP(A411,Systém!$P$5:$Q$14,2,FALSE)</f>
        <v>Sokol Vodňany</v>
      </c>
      <c r="E411" s="132" t="str">
        <f>VLOOKUP(B411,Systém!$P$5:$Q$14,2,FALSE)</f>
        <v>SKB Český Krumlov "D"</v>
      </c>
      <c r="F411" s="365">
        <v>1</v>
      </c>
      <c r="G411" s="362"/>
      <c r="H411" s="362"/>
      <c r="I411" s="362">
        <v>2</v>
      </c>
      <c r="J411" s="362"/>
      <c r="K411" s="362"/>
      <c r="L411" s="362">
        <v>3</v>
      </c>
      <c r="M411" s="363"/>
      <c r="N411" s="364"/>
      <c r="O411" s="311"/>
      <c r="P411" s="312"/>
      <c r="Q411" s="311"/>
      <c r="R411" s="312"/>
      <c r="S411" s="311"/>
      <c r="T411" s="312"/>
    </row>
    <row r="412" spans="1:20" ht="15.75" thickTop="1">
      <c r="A412" s="40"/>
      <c r="B412" s="40"/>
      <c r="C412" s="16" t="s">
        <v>43</v>
      </c>
      <c r="D412" s="137" t="s">
        <v>127</v>
      </c>
      <c r="E412" s="137" t="s">
        <v>147</v>
      </c>
      <c r="F412" s="138">
        <v>21</v>
      </c>
      <c r="G412" s="139" t="s">
        <v>37</v>
      </c>
      <c r="H412" s="140">
        <v>10</v>
      </c>
      <c r="I412" s="138">
        <v>21</v>
      </c>
      <c r="J412" s="139" t="s">
        <v>37</v>
      </c>
      <c r="K412" s="140">
        <v>11</v>
      </c>
      <c r="L412" s="138"/>
      <c r="M412" s="139" t="s">
        <v>37</v>
      </c>
      <c r="N412" s="140"/>
      <c r="O412" s="17">
        <v>42</v>
      </c>
      <c r="P412" s="18">
        <v>21</v>
      </c>
      <c r="Q412" s="19">
        <f>IF(F412&gt;H412,1,0)+IF(I412&gt;K412,1,0)+IF(L412&gt;N412,1,0)</f>
        <v>2</v>
      </c>
      <c r="R412" s="20">
        <f>IF(H412&gt;F412,1,0)+IF(K412&gt;I412,1,0)+IF(N412&gt;L412,1,0)</f>
        <v>0</v>
      </c>
      <c r="S412" s="19">
        <f>IF(Q412&gt;R412,1,0)</f>
        <v>1</v>
      </c>
      <c r="T412" s="20">
        <f>IF(R412&gt;Q412,1,0)</f>
        <v>0</v>
      </c>
    </row>
    <row r="413" spans="1:20" ht="15">
      <c r="A413" s="40"/>
      <c r="B413" s="40"/>
      <c r="C413" s="21" t="s">
        <v>44</v>
      </c>
      <c r="D413" s="141" t="s">
        <v>128</v>
      </c>
      <c r="E413" s="141" t="s">
        <v>148</v>
      </c>
      <c r="F413" s="138">
        <v>21</v>
      </c>
      <c r="G413" s="138" t="s">
        <v>37</v>
      </c>
      <c r="H413" s="140">
        <v>9</v>
      </c>
      <c r="I413" s="138">
        <v>21</v>
      </c>
      <c r="J413" s="138" t="s">
        <v>37</v>
      </c>
      <c r="K413" s="140">
        <v>8</v>
      </c>
      <c r="L413" s="138"/>
      <c r="M413" s="138" t="s">
        <v>37</v>
      </c>
      <c r="N413" s="140"/>
      <c r="O413" s="17">
        <v>42</v>
      </c>
      <c r="P413" s="18">
        <v>17</v>
      </c>
      <c r="Q413" s="19">
        <f>IF(F413&gt;H413,1,0)+IF(I413&gt;K413,1,0)+IF(L413&gt;N413,1,0)</f>
        <v>2</v>
      </c>
      <c r="R413" s="20">
        <f>IF(H413&gt;F413,1,0)+IF(K413&gt;I413,1,0)+IF(N413&gt;L413,1,0)</f>
        <v>0</v>
      </c>
      <c r="S413" s="19">
        <f>IF(Q413&gt;R413,1,0)</f>
        <v>1</v>
      </c>
      <c r="T413" s="20">
        <f>IF(R413&gt;Q413,1,0)</f>
        <v>0</v>
      </c>
    </row>
    <row r="414" spans="1:20" ht="15">
      <c r="A414" s="40"/>
      <c r="B414" s="40"/>
      <c r="C414" s="21" t="s">
        <v>45</v>
      </c>
      <c r="D414" s="141" t="s">
        <v>120</v>
      </c>
      <c r="E414" s="137" t="s">
        <v>149</v>
      </c>
      <c r="F414" s="138">
        <v>0</v>
      </c>
      <c r="G414" s="138" t="s">
        <v>37</v>
      </c>
      <c r="H414" s="140">
        <v>21</v>
      </c>
      <c r="I414" s="138">
        <v>0</v>
      </c>
      <c r="J414" s="138" t="s">
        <v>37</v>
      </c>
      <c r="K414" s="140">
        <v>21</v>
      </c>
      <c r="L414" s="138"/>
      <c r="M414" s="138" t="s">
        <v>37</v>
      </c>
      <c r="N414" s="140"/>
      <c r="O414" s="17">
        <v>0</v>
      </c>
      <c r="P414" s="18">
        <v>42</v>
      </c>
      <c r="Q414" s="19">
        <f>IF(F414&gt;H414,1,0)+IF(I414&gt;K414,1,0)+IF(L414&gt;N414,1,0)</f>
        <v>0</v>
      </c>
      <c r="R414" s="20">
        <f>IF(H414&gt;F414,1,0)+IF(K414&gt;I414,1,0)+IF(N414&gt;L414,1,0)</f>
        <v>2</v>
      </c>
      <c r="S414" s="19">
        <f>IF(Q414&gt;R414,1,0)</f>
        <v>0</v>
      </c>
      <c r="T414" s="20">
        <f>IF(R414&gt;Q414,1,0)</f>
        <v>1</v>
      </c>
    </row>
    <row r="415" spans="1:20" ht="15">
      <c r="A415" s="40"/>
      <c r="B415" s="40"/>
      <c r="C415" s="21" t="s">
        <v>46</v>
      </c>
      <c r="D415" s="141" t="s">
        <v>130</v>
      </c>
      <c r="E415" s="141" t="s">
        <v>150</v>
      </c>
      <c r="F415" s="138">
        <v>21</v>
      </c>
      <c r="G415" s="138" t="s">
        <v>37</v>
      </c>
      <c r="H415" s="140">
        <v>6</v>
      </c>
      <c r="I415" s="138">
        <v>21</v>
      </c>
      <c r="J415" s="138" t="s">
        <v>37</v>
      </c>
      <c r="K415" s="140">
        <v>4</v>
      </c>
      <c r="L415" s="138"/>
      <c r="M415" s="138" t="s">
        <v>37</v>
      </c>
      <c r="N415" s="140"/>
      <c r="O415" s="17">
        <v>42</v>
      </c>
      <c r="P415" s="18">
        <v>10</v>
      </c>
      <c r="Q415" s="19">
        <f>IF(F415&gt;H415,1,0)+IF(I415&gt;K415,1,0)+IF(L415&gt;N415,1,0)</f>
        <v>2</v>
      </c>
      <c r="R415" s="20">
        <f>IF(H415&gt;F415,1,0)+IF(K415&gt;I415,1,0)+IF(N415&gt;L415,1,0)</f>
        <v>0</v>
      </c>
      <c r="S415" s="19">
        <f>IF(Q415&gt;R415,1,0)</f>
        <v>1</v>
      </c>
      <c r="T415" s="20">
        <f>IF(R415&gt;Q415,1,0)</f>
        <v>0</v>
      </c>
    </row>
    <row r="416" spans="1:20" ht="15.75" thickBot="1">
      <c r="A416" s="40"/>
      <c r="B416" s="40"/>
      <c r="C416" s="35" t="s">
        <v>36</v>
      </c>
      <c r="D416" s="142" t="s">
        <v>131</v>
      </c>
      <c r="E416" s="142" t="s">
        <v>221</v>
      </c>
      <c r="F416" s="143">
        <v>21</v>
      </c>
      <c r="G416" s="143" t="s">
        <v>37</v>
      </c>
      <c r="H416" s="144">
        <v>11</v>
      </c>
      <c r="I416" s="143">
        <v>21</v>
      </c>
      <c r="J416" s="143" t="s">
        <v>37</v>
      </c>
      <c r="K416" s="144">
        <v>12</v>
      </c>
      <c r="L416" s="143"/>
      <c r="M416" s="143" t="s">
        <v>37</v>
      </c>
      <c r="N416" s="144"/>
      <c r="O416" s="22">
        <v>42</v>
      </c>
      <c r="P416" s="23">
        <v>23</v>
      </c>
      <c r="Q416" s="24">
        <f>IF(F416&gt;H416,1,0)+IF(I416&gt;K416,1,0)+IF(L416&gt;N416,1,0)</f>
        <v>2</v>
      </c>
      <c r="R416" s="25">
        <f>IF(H416&gt;F416,1,0)+IF(K416&gt;I416,1,0)+IF(N416&gt;L416,1,0)</f>
        <v>0</v>
      </c>
      <c r="S416" s="24">
        <f>IF(Q416&gt;R416,1,0)</f>
        <v>1</v>
      </c>
      <c r="T416" s="25">
        <f>IF(R416&gt;Q416,1,0)</f>
        <v>0</v>
      </c>
    </row>
    <row r="417" spans="1:20" ht="15.75" thickTop="1">
      <c r="A417" s="42"/>
      <c r="B417" s="42"/>
      <c r="C417" s="26" t="s">
        <v>38</v>
      </c>
      <c r="D417" s="257">
        <f>IF(S417+T417=0,0,IF(S417=T417,2,IF(S417&gt;T417,3,1)))</f>
        <v>3</v>
      </c>
      <c r="E417" s="257">
        <f>IF(S417+T417=0,0,IF(S417=T417,2,IF(T417&gt;S417,3,1)))</f>
        <v>1</v>
      </c>
      <c r="F417" s="258"/>
      <c r="G417" s="259"/>
      <c r="H417" s="259"/>
      <c r="I417" s="259"/>
      <c r="J417" s="259"/>
      <c r="K417" s="259"/>
      <c r="L417" s="259"/>
      <c r="M417" s="259"/>
      <c r="N417" s="260"/>
      <c r="O417" s="261">
        <f t="shared" ref="O417" si="10">SUM(O412:O416)</f>
        <v>168</v>
      </c>
      <c r="P417" s="262">
        <v>113</v>
      </c>
      <c r="Q417" s="262">
        <v>8</v>
      </c>
      <c r="R417" s="262">
        <v>2</v>
      </c>
      <c r="S417" s="262">
        <v>4</v>
      </c>
      <c r="T417" s="262">
        <v>1</v>
      </c>
    </row>
    <row r="418" spans="1:20" ht="15">
      <c r="A418" s="43"/>
      <c r="B418" s="43"/>
      <c r="C418" s="34" t="s">
        <v>47</v>
      </c>
      <c r="D418" s="304" t="str">
        <f>IF(D417+E417=0,0,IF(D417=E417,E410,IF(D417&gt;E417,D411,E411)))</f>
        <v>Sokol Vodňany</v>
      </c>
      <c r="E418" s="305"/>
      <c r="F418" s="149"/>
      <c r="G418" s="149"/>
      <c r="H418" s="149"/>
      <c r="I418" s="149"/>
      <c r="J418" s="149"/>
      <c r="K418" s="149"/>
      <c r="L418" s="149"/>
      <c r="M418" s="149"/>
      <c r="N418" s="149"/>
      <c r="O418" s="31"/>
      <c r="P418" s="32"/>
      <c r="Q418" s="32"/>
      <c r="R418" s="32"/>
      <c r="S418" s="32"/>
      <c r="T418" s="32"/>
    </row>
    <row r="419" spans="1:20">
      <c r="A419" s="44"/>
      <c r="B419" s="44"/>
      <c r="D419" s="150"/>
      <c r="E419" s="150"/>
      <c r="F419" s="150"/>
      <c r="G419" s="150"/>
      <c r="H419" s="150"/>
      <c r="I419" s="150"/>
      <c r="J419" s="150"/>
      <c r="K419" s="150"/>
      <c r="L419" s="150"/>
      <c r="M419" s="150"/>
      <c r="N419" s="150"/>
    </row>
    <row r="420" spans="1:20" ht="15">
      <c r="A420" s="41"/>
      <c r="B420" s="41"/>
      <c r="C420" s="13"/>
      <c r="D420" s="130"/>
      <c r="E420" s="131" t="s">
        <v>48</v>
      </c>
      <c r="F420" s="306" t="s">
        <v>31</v>
      </c>
      <c r="G420" s="307"/>
      <c r="H420" s="307"/>
      <c r="I420" s="307"/>
      <c r="J420" s="307"/>
      <c r="K420" s="307"/>
      <c r="L420" s="307"/>
      <c r="M420" s="307"/>
      <c r="N420" s="308"/>
      <c r="O420" s="309" t="s">
        <v>32</v>
      </c>
      <c r="P420" s="310"/>
      <c r="Q420" s="309" t="s">
        <v>33</v>
      </c>
      <c r="R420" s="310"/>
      <c r="S420" s="309" t="s">
        <v>34</v>
      </c>
      <c r="T420" s="310"/>
    </row>
    <row r="421" spans="1:20" ht="15.75" thickBot="1">
      <c r="A421" s="40">
        <v>7</v>
      </c>
      <c r="B421" s="40">
        <v>8</v>
      </c>
      <c r="C421" s="14" t="s">
        <v>35</v>
      </c>
      <c r="D421" s="132" t="str">
        <f>VLOOKUP(A421,Systém!$P$5:$Q$14,2,FALSE)</f>
        <v>Sokol Křemže</v>
      </c>
      <c r="E421" s="132" t="str">
        <f>VLOOKUP(B421,Systém!$P$5:$Q$14,2,FALSE)</f>
        <v>Sokol České Budějovice "B"</v>
      </c>
      <c r="F421" s="365">
        <v>1</v>
      </c>
      <c r="G421" s="362"/>
      <c r="H421" s="362"/>
      <c r="I421" s="362">
        <v>2</v>
      </c>
      <c r="J421" s="362"/>
      <c r="K421" s="362"/>
      <c r="L421" s="362">
        <v>3</v>
      </c>
      <c r="M421" s="363"/>
      <c r="N421" s="364"/>
      <c r="O421" s="311"/>
      <c r="P421" s="312"/>
      <c r="Q421" s="311"/>
      <c r="R421" s="312"/>
      <c r="S421" s="311"/>
      <c r="T421" s="312"/>
    </row>
    <row r="422" spans="1:20" ht="15.75" thickTop="1">
      <c r="A422" s="40"/>
      <c r="B422" s="40"/>
      <c r="C422" s="16" t="s">
        <v>43</v>
      </c>
      <c r="D422" s="137" t="s">
        <v>168</v>
      </c>
      <c r="E422" s="137" t="s">
        <v>157</v>
      </c>
      <c r="F422" s="138">
        <v>19</v>
      </c>
      <c r="G422" s="139" t="s">
        <v>37</v>
      </c>
      <c r="H422" s="140">
        <v>21</v>
      </c>
      <c r="I422" s="138">
        <v>20</v>
      </c>
      <c r="J422" s="139" t="s">
        <v>37</v>
      </c>
      <c r="K422" s="140">
        <v>22</v>
      </c>
      <c r="L422" s="138"/>
      <c r="M422" s="139" t="s">
        <v>37</v>
      </c>
      <c r="N422" s="140"/>
      <c r="O422" s="17">
        <v>39</v>
      </c>
      <c r="P422" s="18">
        <v>43</v>
      </c>
      <c r="Q422" s="19">
        <f>IF(F422&gt;H422,1,0)+IF(I422&gt;K422,1,0)+IF(L422&gt;N422,1,0)</f>
        <v>0</v>
      </c>
      <c r="R422" s="20">
        <f>IF(H422&gt;F422,1,0)+IF(K422&gt;I422,1,0)+IF(N422&gt;L422,1,0)</f>
        <v>2</v>
      </c>
      <c r="S422" s="19">
        <f>IF(Q422&gt;R422,1,0)</f>
        <v>0</v>
      </c>
      <c r="T422" s="20">
        <f>IF(R422&gt;Q422,1,0)</f>
        <v>1</v>
      </c>
    </row>
    <row r="423" spans="1:20" ht="15">
      <c r="A423" s="40"/>
      <c r="B423" s="40"/>
      <c r="C423" s="21" t="s">
        <v>44</v>
      </c>
      <c r="D423" s="141" t="s">
        <v>198</v>
      </c>
      <c r="E423" s="141" t="s">
        <v>211</v>
      </c>
      <c r="F423" s="138">
        <v>20</v>
      </c>
      <c r="G423" s="138" t="s">
        <v>37</v>
      </c>
      <c r="H423" s="140">
        <v>22</v>
      </c>
      <c r="I423" s="138">
        <v>21</v>
      </c>
      <c r="J423" s="138" t="s">
        <v>37</v>
      </c>
      <c r="K423" s="140">
        <v>19</v>
      </c>
      <c r="L423" s="138">
        <v>22</v>
      </c>
      <c r="M423" s="138" t="s">
        <v>37</v>
      </c>
      <c r="N423" s="140">
        <v>20</v>
      </c>
      <c r="O423" s="17">
        <v>63</v>
      </c>
      <c r="P423" s="18">
        <v>61</v>
      </c>
      <c r="Q423" s="19">
        <f>IF(F423&gt;H423,1,0)+IF(I423&gt;K423,1,0)+IF(L423&gt;N423,1,0)</f>
        <v>2</v>
      </c>
      <c r="R423" s="20">
        <f>IF(H423&gt;F423,1,0)+IF(K423&gt;I423,1,0)+IF(N423&gt;L423,1,0)</f>
        <v>1</v>
      </c>
      <c r="S423" s="19">
        <f>IF(Q423&gt;R423,1,0)</f>
        <v>1</v>
      </c>
      <c r="T423" s="20">
        <f>IF(R423&gt;Q423,1,0)</f>
        <v>0</v>
      </c>
    </row>
    <row r="424" spans="1:20" ht="15">
      <c r="A424" s="40"/>
      <c r="B424" s="40"/>
      <c r="C424" s="21" t="s">
        <v>45</v>
      </c>
      <c r="D424" s="141" t="s">
        <v>199</v>
      </c>
      <c r="E424" s="141" t="s">
        <v>212</v>
      </c>
      <c r="F424" s="138">
        <v>22</v>
      </c>
      <c r="G424" s="138" t="s">
        <v>37</v>
      </c>
      <c r="H424" s="140">
        <v>20</v>
      </c>
      <c r="I424" s="138">
        <v>21</v>
      </c>
      <c r="J424" s="138" t="s">
        <v>37</v>
      </c>
      <c r="K424" s="140">
        <v>12</v>
      </c>
      <c r="L424" s="138"/>
      <c r="M424" s="138" t="s">
        <v>37</v>
      </c>
      <c r="N424" s="140"/>
      <c r="O424" s="17">
        <v>43</v>
      </c>
      <c r="P424" s="18">
        <v>32</v>
      </c>
      <c r="Q424" s="19">
        <f>IF(F424&gt;H424,1,0)+IF(I424&gt;K424,1,0)+IF(L424&gt;N424,1,0)</f>
        <v>2</v>
      </c>
      <c r="R424" s="20">
        <f>IF(H424&gt;F424,1,0)+IF(K424&gt;I424,1,0)+IF(N424&gt;L424,1,0)</f>
        <v>0</v>
      </c>
      <c r="S424" s="19">
        <f>IF(Q424&gt;R424,1,0)</f>
        <v>1</v>
      </c>
      <c r="T424" s="20">
        <f>IF(R424&gt;Q424,1,0)</f>
        <v>0</v>
      </c>
    </row>
    <row r="425" spans="1:20" ht="15">
      <c r="A425" s="40"/>
      <c r="B425" s="40"/>
      <c r="C425" s="21" t="s">
        <v>46</v>
      </c>
      <c r="D425" s="141" t="s">
        <v>201</v>
      </c>
      <c r="E425" s="141" t="s">
        <v>213</v>
      </c>
      <c r="F425" s="138">
        <v>21</v>
      </c>
      <c r="G425" s="138" t="s">
        <v>37</v>
      </c>
      <c r="H425" s="140">
        <v>10</v>
      </c>
      <c r="I425" s="138">
        <v>17</v>
      </c>
      <c r="J425" s="138" t="s">
        <v>37</v>
      </c>
      <c r="K425" s="140">
        <v>21</v>
      </c>
      <c r="L425" s="138">
        <v>21</v>
      </c>
      <c r="M425" s="138" t="s">
        <v>37</v>
      </c>
      <c r="N425" s="140">
        <v>12</v>
      </c>
      <c r="O425" s="17">
        <v>59</v>
      </c>
      <c r="P425" s="18">
        <v>43</v>
      </c>
      <c r="Q425" s="19">
        <f>IF(F425&gt;H425,1,0)+IF(I425&gt;K425,1,0)+IF(L425&gt;N425,1,0)</f>
        <v>2</v>
      </c>
      <c r="R425" s="20">
        <f>IF(H425&gt;F425,1,0)+IF(K425&gt;I425,1,0)+IF(N425&gt;L425,1,0)</f>
        <v>1</v>
      </c>
      <c r="S425" s="19">
        <f>IF(Q425&gt;R425,1,0)</f>
        <v>1</v>
      </c>
      <c r="T425" s="20">
        <f>IF(R425&gt;Q425,1,0)</f>
        <v>0</v>
      </c>
    </row>
    <row r="426" spans="1:20" ht="15.75" thickBot="1">
      <c r="A426" s="40"/>
      <c r="B426" s="40"/>
      <c r="C426" s="35" t="s">
        <v>36</v>
      </c>
      <c r="D426" s="142" t="s">
        <v>172</v>
      </c>
      <c r="E426" s="142" t="s">
        <v>222</v>
      </c>
      <c r="F426" s="143">
        <v>21</v>
      </c>
      <c r="G426" s="143" t="s">
        <v>37</v>
      </c>
      <c r="H426" s="144">
        <v>12</v>
      </c>
      <c r="I426" s="143">
        <v>12</v>
      </c>
      <c r="J426" s="143" t="s">
        <v>37</v>
      </c>
      <c r="K426" s="144">
        <v>21</v>
      </c>
      <c r="L426" s="143">
        <v>15</v>
      </c>
      <c r="M426" s="143" t="s">
        <v>37</v>
      </c>
      <c r="N426" s="144">
        <v>21</v>
      </c>
      <c r="O426" s="22">
        <v>48</v>
      </c>
      <c r="P426" s="23">
        <v>54</v>
      </c>
      <c r="Q426" s="24">
        <f>IF(F426&gt;H426,1,0)+IF(I426&gt;K426,1,0)+IF(L426&gt;N426,1,0)</f>
        <v>1</v>
      </c>
      <c r="R426" s="25">
        <f>IF(H426&gt;F426,1,0)+IF(K426&gt;I426,1,0)+IF(N426&gt;L426,1,0)</f>
        <v>2</v>
      </c>
      <c r="S426" s="24">
        <f>IF(Q426&gt;R426,1,0)</f>
        <v>0</v>
      </c>
      <c r="T426" s="25">
        <f>IF(R426&gt;Q426,1,0)</f>
        <v>1</v>
      </c>
    </row>
    <row r="427" spans="1:20" ht="15.75" thickTop="1">
      <c r="A427" s="42"/>
      <c r="B427" s="42"/>
      <c r="C427" s="26" t="s">
        <v>38</v>
      </c>
      <c r="D427" s="257">
        <f>IF(S427+T427=0,0,IF(S427=T427,2,IF(S427&gt;T427,3,1)))</f>
        <v>3</v>
      </c>
      <c r="E427" s="257">
        <f>IF(S427+T427=0,0,IF(S427=T427,2,IF(T427&gt;S427,3,1)))</f>
        <v>1</v>
      </c>
      <c r="F427" s="258"/>
      <c r="G427" s="259"/>
      <c r="H427" s="259"/>
      <c r="I427" s="259"/>
      <c r="J427" s="259"/>
      <c r="K427" s="259"/>
      <c r="L427" s="259"/>
      <c r="M427" s="259"/>
      <c r="N427" s="260"/>
      <c r="O427" s="261">
        <f t="shared" ref="O427" si="11">SUM(O422:O426)</f>
        <v>252</v>
      </c>
      <c r="P427" s="262">
        <v>233</v>
      </c>
      <c r="Q427" s="262">
        <v>7</v>
      </c>
      <c r="R427" s="262">
        <v>6</v>
      </c>
      <c r="S427" s="262">
        <v>3</v>
      </c>
      <c r="T427" s="262">
        <v>2</v>
      </c>
    </row>
    <row r="428" spans="1:20" ht="15">
      <c r="A428" s="43"/>
      <c r="B428" s="43"/>
      <c r="C428" s="34" t="s">
        <v>47</v>
      </c>
      <c r="D428" s="304" t="str">
        <f>IF(D427+E427=0,0,IF(D427=E427,E420,IF(D427&gt;E427,D421,E421)))</f>
        <v>Sokol Křemže</v>
      </c>
      <c r="E428" s="305"/>
      <c r="F428" s="149"/>
      <c r="G428" s="149"/>
      <c r="H428" s="149"/>
      <c r="I428" s="149"/>
      <c r="J428" s="149"/>
      <c r="K428" s="149"/>
      <c r="L428" s="149"/>
      <c r="M428" s="149"/>
      <c r="N428" s="149"/>
      <c r="O428" s="31"/>
      <c r="P428" s="32"/>
      <c r="Q428" s="32"/>
      <c r="R428" s="32"/>
      <c r="S428" s="32"/>
      <c r="T428" s="32"/>
    </row>
    <row r="429" spans="1:20">
      <c r="A429" s="44"/>
      <c r="B429" s="44"/>
      <c r="D429" s="150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</row>
    <row r="430" spans="1:20" ht="15">
      <c r="A430" s="313" t="s">
        <v>8</v>
      </c>
      <c r="B430" s="313"/>
      <c r="C430" s="45" t="str">
        <f>Systém!$P$17</f>
        <v>Český Krumlov 23.2.2019</v>
      </c>
      <c r="D430" s="152"/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</row>
    <row r="431" spans="1:20" ht="15">
      <c r="A431" s="40"/>
      <c r="B431" s="40"/>
      <c r="C431" s="36" t="s">
        <v>29</v>
      </c>
      <c r="D431" s="151" t="str">
        <f>Systém!$Q$19</f>
        <v>určí Český Krumlov</v>
      </c>
      <c r="E431" s="150"/>
      <c r="F431" s="150"/>
      <c r="G431" s="150"/>
      <c r="H431" s="150"/>
      <c r="I431" s="150"/>
      <c r="J431" s="150"/>
      <c r="K431" s="150"/>
      <c r="L431" s="150"/>
      <c r="M431" s="150"/>
      <c r="N431" s="150"/>
    </row>
    <row r="432" spans="1:20" ht="15">
      <c r="A432" s="41"/>
      <c r="B432" s="41"/>
      <c r="C432" s="13"/>
      <c r="D432" s="130"/>
      <c r="E432" s="131" t="s">
        <v>48</v>
      </c>
      <c r="F432" s="306" t="s">
        <v>31</v>
      </c>
      <c r="G432" s="307"/>
      <c r="H432" s="307"/>
      <c r="I432" s="307"/>
      <c r="J432" s="307"/>
      <c r="K432" s="307"/>
      <c r="L432" s="307"/>
      <c r="M432" s="307"/>
      <c r="N432" s="308"/>
      <c r="O432" s="309" t="s">
        <v>32</v>
      </c>
      <c r="P432" s="310"/>
      <c r="Q432" s="309" t="s">
        <v>33</v>
      </c>
      <c r="R432" s="310"/>
      <c r="S432" s="309" t="s">
        <v>34</v>
      </c>
      <c r="T432" s="310"/>
    </row>
    <row r="433" spans="1:20" ht="15.75" thickBot="1">
      <c r="A433" s="40">
        <v>2</v>
      </c>
      <c r="B433" s="40">
        <v>10</v>
      </c>
      <c r="C433" s="14" t="s">
        <v>35</v>
      </c>
      <c r="D433" s="132" t="str">
        <f>VLOOKUP(A433,Systém!$P$5:$Q$14,2,FALSE)</f>
        <v>SKB Český Krumlov "C"</v>
      </c>
      <c r="E433" s="132" t="str">
        <f>VLOOKUP(B433,Systém!$P$5:$Q$14,2,FALSE)</f>
        <v>SKB Český Krumlov "B"</v>
      </c>
      <c r="F433" s="365">
        <v>1</v>
      </c>
      <c r="G433" s="362"/>
      <c r="H433" s="362"/>
      <c r="I433" s="362">
        <v>2</v>
      </c>
      <c r="J433" s="362"/>
      <c r="K433" s="362"/>
      <c r="L433" s="362">
        <v>3</v>
      </c>
      <c r="M433" s="363"/>
      <c r="N433" s="364"/>
      <c r="O433" s="311"/>
      <c r="P433" s="312"/>
      <c r="Q433" s="311"/>
      <c r="R433" s="312"/>
      <c r="S433" s="311"/>
      <c r="T433" s="312"/>
    </row>
    <row r="434" spans="1:20" ht="15.75" thickTop="1">
      <c r="A434" s="40"/>
      <c r="B434" s="40"/>
      <c r="C434" s="16" t="s">
        <v>43</v>
      </c>
      <c r="D434" s="137" t="s">
        <v>142</v>
      </c>
      <c r="E434" s="137" t="s">
        <v>137</v>
      </c>
      <c r="F434" s="138">
        <v>9</v>
      </c>
      <c r="G434" s="139" t="s">
        <v>37</v>
      </c>
      <c r="H434" s="140">
        <v>21</v>
      </c>
      <c r="I434" s="138">
        <v>9</v>
      </c>
      <c r="J434" s="139" t="s">
        <v>37</v>
      </c>
      <c r="K434" s="140">
        <v>21</v>
      </c>
      <c r="L434" s="138"/>
      <c r="M434" s="139" t="s">
        <v>37</v>
      </c>
      <c r="N434" s="140"/>
      <c r="O434" s="17">
        <v>18</v>
      </c>
      <c r="P434" s="18">
        <v>42</v>
      </c>
      <c r="Q434" s="19">
        <f>IF(F434&gt;H434,1,0)+IF(I434&gt;K434,1,0)+IF(L434&gt;N434,1,0)</f>
        <v>0</v>
      </c>
      <c r="R434" s="20">
        <f>IF(H434&gt;F434,1,0)+IF(K434&gt;I434,1,0)+IF(N434&gt;L434,1,0)</f>
        <v>2</v>
      </c>
      <c r="S434" s="19">
        <f>IF(Q434&gt;R434,1,0)</f>
        <v>0</v>
      </c>
      <c r="T434" s="20">
        <f>IF(R434&gt;Q434,1,0)</f>
        <v>1</v>
      </c>
    </row>
    <row r="435" spans="1:20" ht="15">
      <c r="A435" s="40"/>
      <c r="B435" s="40"/>
      <c r="C435" s="21" t="s">
        <v>44</v>
      </c>
      <c r="D435" s="141" t="s">
        <v>204</v>
      </c>
      <c r="E435" s="141" t="s">
        <v>138</v>
      </c>
      <c r="F435" s="138">
        <v>21</v>
      </c>
      <c r="G435" s="138" t="s">
        <v>37</v>
      </c>
      <c r="H435" s="140">
        <v>8</v>
      </c>
      <c r="I435" s="138">
        <v>21</v>
      </c>
      <c r="J435" s="138" t="s">
        <v>37</v>
      </c>
      <c r="K435" s="140">
        <v>10</v>
      </c>
      <c r="L435" s="138"/>
      <c r="M435" s="138" t="s">
        <v>37</v>
      </c>
      <c r="N435" s="140"/>
      <c r="O435" s="17">
        <v>42</v>
      </c>
      <c r="P435" s="18">
        <v>18</v>
      </c>
      <c r="Q435" s="19">
        <f>IF(F435&gt;H435,1,0)+IF(I435&gt;K435,1,0)+IF(L435&gt;N435,1,0)</f>
        <v>2</v>
      </c>
      <c r="R435" s="20">
        <f>IF(H435&gt;F435,1,0)+IF(K435&gt;I435,1,0)+IF(N435&gt;L435,1,0)</f>
        <v>0</v>
      </c>
      <c r="S435" s="19">
        <f>IF(Q435&gt;R435,1,0)</f>
        <v>1</v>
      </c>
      <c r="T435" s="20">
        <f>IF(R435&gt;Q435,1,0)</f>
        <v>0</v>
      </c>
    </row>
    <row r="436" spans="1:20" ht="15">
      <c r="A436" s="40"/>
      <c r="B436" s="40"/>
      <c r="C436" s="21" t="s">
        <v>45</v>
      </c>
      <c r="D436" s="141" t="s">
        <v>144</v>
      </c>
      <c r="E436" s="137" t="s">
        <v>208</v>
      </c>
      <c r="F436" s="138">
        <v>18</v>
      </c>
      <c r="G436" s="138" t="s">
        <v>37</v>
      </c>
      <c r="H436" s="140">
        <v>21</v>
      </c>
      <c r="I436" s="138">
        <v>18</v>
      </c>
      <c r="J436" s="138" t="s">
        <v>37</v>
      </c>
      <c r="K436" s="140">
        <v>21</v>
      </c>
      <c r="L436" s="138"/>
      <c r="M436" s="138" t="s">
        <v>37</v>
      </c>
      <c r="N436" s="140"/>
      <c r="O436" s="17">
        <v>36</v>
      </c>
      <c r="P436" s="18">
        <v>42</v>
      </c>
      <c r="Q436" s="19">
        <f>IF(F436&gt;H436,1,0)+IF(I436&gt;K436,1,0)+IF(L436&gt;N436,1,0)</f>
        <v>0</v>
      </c>
      <c r="R436" s="20">
        <f>IF(H436&gt;F436,1,0)+IF(K436&gt;I436,1,0)+IF(N436&gt;L436,1,0)</f>
        <v>2</v>
      </c>
      <c r="S436" s="19">
        <f>IF(Q436&gt;R436,1,0)</f>
        <v>0</v>
      </c>
      <c r="T436" s="20">
        <f>IF(R436&gt;Q436,1,0)</f>
        <v>1</v>
      </c>
    </row>
    <row r="437" spans="1:20" ht="15">
      <c r="A437" s="40"/>
      <c r="B437" s="40"/>
      <c r="C437" s="21" t="s">
        <v>46</v>
      </c>
      <c r="D437" s="141" t="s">
        <v>143</v>
      </c>
      <c r="E437" s="141" t="s">
        <v>140</v>
      </c>
      <c r="F437" s="138">
        <v>21</v>
      </c>
      <c r="G437" s="138" t="s">
        <v>37</v>
      </c>
      <c r="H437" s="140">
        <v>6</v>
      </c>
      <c r="I437" s="138">
        <v>21</v>
      </c>
      <c r="J437" s="138" t="s">
        <v>37</v>
      </c>
      <c r="K437" s="140">
        <v>14</v>
      </c>
      <c r="L437" s="138"/>
      <c r="M437" s="138" t="s">
        <v>37</v>
      </c>
      <c r="N437" s="140"/>
      <c r="O437" s="17">
        <v>42</v>
      </c>
      <c r="P437" s="18">
        <v>20</v>
      </c>
      <c r="Q437" s="19">
        <f>IF(F437&gt;H437,1,0)+IF(I437&gt;K437,1,0)+IF(L437&gt;N437,1,0)</f>
        <v>2</v>
      </c>
      <c r="R437" s="20">
        <f>IF(H437&gt;F437,1,0)+IF(K437&gt;I437,1,0)+IF(N437&gt;L437,1,0)</f>
        <v>0</v>
      </c>
      <c r="S437" s="19">
        <f>IF(Q437&gt;R437,1,0)</f>
        <v>1</v>
      </c>
      <c r="T437" s="20">
        <f>IF(R437&gt;Q437,1,0)</f>
        <v>0</v>
      </c>
    </row>
    <row r="438" spans="1:20" ht="15.75" thickBot="1">
      <c r="A438" s="40"/>
      <c r="B438" s="40"/>
      <c r="C438" s="35" t="s">
        <v>36</v>
      </c>
      <c r="D438" s="142" t="s">
        <v>214</v>
      </c>
      <c r="E438" s="142" t="s">
        <v>177</v>
      </c>
      <c r="F438" s="143">
        <v>21</v>
      </c>
      <c r="G438" s="143" t="s">
        <v>37</v>
      </c>
      <c r="H438" s="144">
        <v>11</v>
      </c>
      <c r="I438" s="143">
        <v>21</v>
      </c>
      <c r="J438" s="143" t="s">
        <v>37</v>
      </c>
      <c r="K438" s="144">
        <v>11</v>
      </c>
      <c r="L438" s="143"/>
      <c r="M438" s="143" t="s">
        <v>37</v>
      </c>
      <c r="N438" s="144"/>
      <c r="O438" s="22">
        <v>42</v>
      </c>
      <c r="P438" s="23">
        <v>22</v>
      </c>
      <c r="Q438" s="24">
        <f>IF(F438&gt;H438,1,0)+IF(I438&gt;K438,1,0)+IF(L438&gt;N438,1,0)</f>
        <v>2</v>
      </c>
      <c r="R438" s="25">
        <f>IF(H438&gt;F438,1,0)+IF(K438&gt;I438,1,0)+IF(N438&gt;L438,1,0)</f>
        <v>0</v>
      </c>
      <c r="S438" s="24">
        <f>IF(Q438&gt;R438,1,0)</f>
        <v>1</v>
      </c>
      <c r="T438" s="25">
        <f>IF(R438&gt;Q438,1,0)</f>
        <v>0</v>
      </c>
    </row>
    <row r="439" spans="1:20" ht="15.75" thickTop="1">
      <c r="A439" s="42"/>
      <c r="B439" s="42"/>
      <c r="C439" s="26" t="s">
        <v>38</v>
      </c>
      <c r="D439" s="257">
        <f>IF(S439+T439=0,0,IF(S439=T439,2,IF(S439&gt;T439,3,1)))</f>
        <v>3</v>
      </c>
      <c r="E439" s="257">
        <f>IF(S439+T439=0,0,IF(S439=T439,2,IF(T439&gt;S439,3,1)))</f>
        <v>1</v>
      </c>
      <c r="F439" s="258"/>
      <c r="G439" s="259"/>
      <c r="H439" s="259"/>
      <c r="I439" s="259"/>
      <c r="J439" s="259"/>
      <c r="K439" s="259"/>
      <c r="L439" s="259"/>
      <c r="M439" s="259"/>
      <c r="N439" s="260"/>
      <c r="O439" s="261">
        <f t="shared" ref="O439" si="12">SUM(O434:O438)</f>
        <v>180</v>
      </c>
      <c r="P439" s="262">
        <v>144</v>
      </c>
      <c r="Q439" s="262">
        <v>6</v>
      </c>
      <c r="R439" s="262">
        <v>4</v>
      </c>
      <c r="S439" s="262">
        <v>3</v>
      </c>
      <c r="T439" s="262">
        <v>2</v>
      </c>
    </row>
    <row r="440" spans="1:20" ht="15">
      <c r="A440" s="43"/>
      <c r="B440" s="43"/>
      <c r="C440" s="34" t="s">
        <v>47</v>
      </c>
      <c r="D440" s="304" t="str">
        <f>IF(D439+E439=0,0,IF(D439=E439,E432,IF(D439&gt;E439,D433,E433)))</f>
        <v>SKB Český Krumlov "C"</v>
      </c>
      <c r="E440" s="305"/>
      <c r="F440" s="149"/>
      <c r="G440" s="149"/>
      <c r="H440" s="149"/>
      <c r="I440" s="149"/>
      <c r="J440" s="149"/>
      <c r="K440" s="149"/>
      <c r="L440" s="149"/>
      <c r="M440" s="149"/>
      <c r="N440" s="149"/>
      <c r="O440" s="31"/>
      <c r="P440" s="32"/>
      <c r="Q440" s="32"/>
      <c r="R440" s="32"/>
      <c r="S440" s="32"/>
      <c r="T440" s="32"/>
    </row>
    <row r="441" spans="1:20" ht="15">
      <c r="A441" s="43"/>
      <c r="B441" s="43"/>
      <c r="C441" s="30"/>
      <c r="D441" s="149"/>
      <c r="E441" s="149"/>
      <c r="F441" s="149"/>
      <c r="G441" s="149"/>
      <c r="H441" s="149"/>
      <c r="I441" s="149"/>
      <c r="J441" s="149"/>
      <c r="K441" s="149"/>
      <c r="L441" s="149"/>
      <c r="M441" s="149"/>
      <c r="N441" s="149"/>
      <c r="O441" s="31"/>
      <c r="P441" s="32"/>
      <c r="Q441" s="32"/>
      <c r="R441" s="32"/>
      <c r="S441" s="32"/>
      <c r="T441" s="32"/>
    </row>
    <row r="442" spans="1:20" ht="15" hidden="1" customHeight="1">
      <c r="A442" s="41"/>
      <c r="B442" s="41"/>
      <c r="C442" s="13"/>
      <c r="D442" s="130"/>
      <c r="E442" s="131" t="s">
        <v>48</v>
      </c>
      <c r="F442" s="306" t="s">
        <v>31</v>
      </c>
      <c r="G442" s="307"/>
      <c r="H442" s="307"/>
      <c r="I442" s="307"/>
      <c r="J442" s="307"/>
      <c r="K442" s="307"/>
      <c r="L442" s="307"/>
      <c r="M442" s="307"/>
      <c r="N442" s="308"/>
      <c r="O442" s="309" t="s">
        <v>32</v>
      </c>
      <c r="P442" s="310"/>
      <c r="Q442" s="309" t="s">
        <v>33</v>
      </c>
      <c r="R442" s="310"/>
      <c r="S442" s="309" t="s">
        <v>34</v>
      </c>
      <c r="T442" s="310"/>
    </row>
    <row r="443" spans="1:20" ht="15.75" hidden="1" customHeight="1" thickBot="1">
      <c r="A443" s="40">
        <v>3</v>
      </c>
      <c r="B443" s="40">
        <v>1</v>
      </c>
      <c r="C443" s="14" t="s">
        <v>35</v>
      </c>
      <c r="D443" s="132" t="str">
        <f>VLOOKUP(A443,Systém!$P$5:$Q$14,2,FALSE)</f>
        <v>Sokol České Budějovice "A"</v>
      </c>
      <c r="E443" s="132" t="str">
        <f>VLOOKUP(B443,Systém!$P$5:$Q$14,2,FALSE)</f>
        <v>SKB Český Krumlov "A"</v>
      </c>
      <c r="F443" s="365">
        <v>1</v>
      </c>
      <c r="G443" s="362"/>
      <c r="H443" s="362"/>
      <c r="I443" s="362">
        <v>2</v>
      </c>
      <c r="J443" s="362"/>
      <c r="K443" s="362"/>
      <c r="L443" s="362">
        <v>3</v>
      </c>
      <c r="M443" s="363"/>
      <c r="N443" s="364"/>
      <c r="O443" s="311"/>
      <c r="P443" s="312"/>
      <c r="Q443" s="311"/>
      <c r="R443" s="312"/>
      <c r="S443" s="311"/>
      <c r="T443" s="312"/>
    </row>
    <row r="444" spans="1:20" ht="15.75" hidden="1" customHeight="1" thickTop="1">
      <c r="A444" s="40"/>
      <c r="B444" s="40"/>
      <c r="C444" s="16" t="s">
        <v>43</v>
      </c>
      <c r="D444" s="137" t="s">
        <v>223</v>
      </c>
      <c r="E444" s="137" t="s">
        <v>132</v>
      </c>
      <c r="F444" s="138">
        <v>21</v>
      </c>
      <c r="G444" s="139" t="s">
        <v>37</v>
      </c>
      <c r="H444" s="140">
        <v>9</v>
      </c>
      <c r="I444" s="138">
        <v>21</v>
      </c>
      <c r="J444" s="139" t="s">
        <v>37</v>
      </c>
      <c r="K444" s="140">
        <v>16</v>
      </c>
      <c r="L444" s="138"/>
      <c r="M444" s="139" t="s">
        <v>37</v>
      </c>
      <c r="N444" s="140"/>
      <c r="O444" s="17">
        <v>42</v>
      </c>
      <c r="P444" s="18">
        <v>25</v>
      </c>
      <c r="Q444" s="19">
        <f>IF(F444&gt;H444,1,0)+IF(I444&gt;K444,1,0)+IF(L444&gt;N444,1,0)</f>
        <v>2</v>
      </c>
      <c r="R444" s="20">
        <f>IF(H444&gt;F444,1,0)+IF(K444&gt;I444,1,0)+IF(N444&gt;L444,1,0)</f>
        <v>0</v>
      </c>
      <c r="S444" s="19">
        <f>IF(Q444&gt;R444,1,0)</f>
        <v>1</v>
      </c>
      <c r="T444" s="20">
        <f>IF(R444&gt;Q444,1,0)</f>
        <v>0</v>
      </c>
    </row>
    <row r="445" spans="1:20" ht="15" hidden="1" customHeight="1">
      <c r="A445" s="40"/>
      <c r="B445" s="40"/>
      <c r="C445" s="21" t="s">
        <v>44</v>
      </c>
      <c r="D445" s="141" t="s">
        <v>155</v>
      </c>
      <c r="E445" s="141" t="s">
        <v>133</v>
      </c>
      <c r="F445" s="138">
        <v>21</v>
      </c>
      <c r="G445" s="138" t="s">
        <v>37</v>
      </c>
      <c r="H445" s="140">
        <v>10</v>
      </c>
      <c r="I445" s="138">
        <v>21</v>
      </c>
      <c r="J445" s="138" t="s">
        <v>37</v>
      </c>
      <c r="K445" s="140">
        <v>9</v>
      </c>
      <c r="L445" s="138"/>
      <c r="M445" s="138" t="s">
        <v>37</v>
      </c>
      <c r="N445" s="140"/>
      <c r="O445" s="17">
        <v>42</v>
      </c>
      <c r="P445" s="18">
        <v>19</v>
      </c>
      <c r="Q445" s="19">
        <f>IF(F445&gt;H445,1,0)+IF(I445&gt;K445,1,0)+IF(L445&gt;N445,1,0)</f>
        <v>2</v>
      </c>
      <c r="R445" s="20">
        <f>IF(H445&gt;F445,1,0)+IF(K445&gt;I445,1,0)+IF(N445&gt;L445,1,0)</f>
        <v>0</v>
      </c>
      <c r="S445" s="19">
        <f>IF(Q445&gt;R445,1,0)</f>
        <v>1</v>
      </c>
      <c r="T445" s="20">
        <f>IF(R445&gt;Q445,1,0)</f>
        <v>0</v>
      </c>
    </row>
    <row r="446" spans="1:20" ht="15" hidden="1" customHeight="1">
      <c r="A446" s="40"/>
      <c r="B446" s="40"/>
      <c r="C446" s="21" t="s">
        <v>45</v>
      </c>
      <c r="D446" s="141" t="s">
        <v>154</v>
      </c>
      <c r="E446" s="137" t="s">
        <v>205</v>
      </c>
      <c r="F446" s="138">
        <v>21</v>
      </c>
      <c r="G446" s="138" t="s">
        <v>37</v>
      </c>
      <c r="H446" s="140">
        <v>14</v>
      </c>
      <c r="I446" s="138">
        <v>21</v>
      </c>
      <c r="J446" s="138" t="s">
        <v>37</v>
      </c>
      <c r="K446" s="140">
        <v>14</v>
      </c>
      <c r="L446" s="138"/>
      <c r="M446" s="138" t="s">
        <v>37</v>
      </c>
      <c r="N446" s="140"/>
      <c r="O446" s="17">
        <v>42</v>
      </c>
      <c r="P446" s="18">
        <v>28</v>
      </c>
      <c r="Q446" s="19">
        <f>IF(F446&gt;H446,1,0)+IF(I446&gt;K446,1,0)+IF(L446&gt;N446,1,0)</f>
        <v>2</v>
      </c>
      <c r="R446" s="20">
        <f>IF(H446&gt;F446,1,0)+IF(K446&gt;I446,1,0)+IF(N446&gt;L446,1,0)</f>
        <v>0</v>
      </c>
      <c r="S446" s="19">
        <f>IF(Q446&gt;R446,1,0)</f>
        <v>1</v>
      </c>
      <c r="T446" s="20">
        <f>IF(R446&gt;Q446,1,0)</f>
        <v>0</v>
      </c>
    </row>
    <row r="447" spans="1:20" ht="15" hidden="1" customHeight="1">
      <c r="A447" s="40"/>
      <c r="B447" s="40"/>
      <c r="C447" s="21" t="s">
        <v>46</v>
      </c>
      <c r="D447" s="141" t="s">
        <v>186</v>
      </c>
      <c r="E447" s="141" t="s">
        <v>135</v>
      </c>
      <c r="F447" s="138">
        <v>21</v>
      </c>
      <c r="G447" s="138" t="s">
        <v>37</v>
      </c>
      <c r="H447" s="140">
        <v>8</v>
      </c>
      <c r="I447" s="138">
        <v>21</v>
      </c>
      <c r="J447" s="138" t="s">
        <v>37</v>
      </c>
      <c r="K447" s="140">
        <v>7</v>
      </c>
      <c r="L447" s="138"/>
      <c r="M447" s="138" t="s">
        <v>37</v>
      </c>
      <c r="N447" s="140"/>
      <c r="O447" s="17">
        <v>42</v>
      </c>
      <c r="P447" s="18">
        <v>15</v>
      </c>
      <c r="Q447" s="19">
        <f>IF(F447&gt;H447,1,0)+IF(I447&gt;K447,1,0)+IF(L447&gt;N447,1,0)</f>
        <v>2</v>
      </c>
      <c r="R447" s="20">
        <f>IF(H447&gt;F447,1,0)+IF(K447&gt;I447,1,0)+IF(N447&gt;L447,1,0)</f>
        <v>0</v>
      </c>
      <c r="S447" s="19">
        <f>IF(Q447&gt;R447,1,0)</f>
        <v>1</v>
      </c>
      <c r="T447" s="20">
        <f>IF(R447&gt;Q447,1,0)</f>
        <v>0</v>
      </c>
    </row>
    <row r="448" spans="1:20" ht="15.75" hidden="1" customHeight="1" thickBot="1">
      <c r="A448" s="40"/>
      <c r="B448" s="40"/>
      <c r="C448" s="35" t="s">
        <v>36</v>
      </c>
      <c r="D448" s="142" t="s">
        <v>224</v>
      </c>
      <c r="E448" s="142" t="s">
        <v>206</v>
      </c>
      <c r="F448" s="143">
        <v>21</v>
      </c>
      <c r="G448" s="143" t="s">
        <v>37</v>
      </c>
      <c r="H448" s="144">
        <v>11</v>
      </c>
      <c r="I448" s="143">
        <v>21</v>
      </c>
      <c r="J448" s="143" t="s">
        <v>37</v>
      </c>
      <c r="K448" s="144">
        <v>4</v>
      </c>
      <c r="L448" s="143"/>
      <c r="M448" s="143" t="s">
        <v>37</v>
      </c>
      <c r="N448" s="144"/>
      <c r="O448" s="22">
        <v>42</v>
      </c>
      <c r="P448" s="23">
        <v>15</v>
      </c>
      <c r="Q448" s="24">
        <f>IF(F448&gt;H448,1,0)+IF(I448&gt;K448,1,0)+IF(L448&gt;N448,1,0)</f>
        <v>2</v>
      </c>
      <c r="R448" s="25">
        <f>IF(H448&gt;F448,1,0)+IF(K448&gt;I448,1,0)+IF(N448&gt;L448,1,0)</f>
        <v>0</v>
      </c>
      <c r="S448" s="24">
        <f>IF(Q448&gt;R448,1,0)</f>
        <v>1</v>
      </c>
      <c r="T448" s="25">
        <f>IF(R448&gt;Q448,1,0)</f>
        <v>0</v>
      </c>
    </row>
    <row r="449" spans="1:20" ht="15" hidden="1" customHeight="1">
      <c r="A449" s="42"/>
      <c r="B449" s="42"/>
      <c r="C449" s="26" t="s">
        <v>38</v>
      </c>
      <c r="D449" s="257">
        <f>IF(S449+T449=0,0,IF(S449=T449,2,IF(S449&gt;T449,3,1)))</f>
        <v>3</v>
      </c>
      <c r="E449" s="257">
        <f>IF(S449+T449=0,0,IF(S449=T449,2,IF(T449&gt;S449,3,1)))</f>
        <v>1</v>
      </c>
      <c r="F449" s="258"/>
      <c r="G449" s="259"/>
      <c r="H449" s="259"/>
      <c r="I449" s="259"/>
      <c r="J449" s="259"/>
      <c r="K449" s="259"/>
      <c r="L449" s="259"/>
      <c r="M449" s="259"/>
      <c r="N449" s="260"/>
      <c r="O449" s="261">
        <f t="shared" ref="O449" si="13">SUM(O444:O448)</f>
        <v>210</v>
      </c>
      <c r="P449" s="262">
        <v>102</v>
      </c>
      <c r="Q449" s="262">
        <v>10</v>
      </c>
      <c r="R449" s="262">
        <v>0</v>
      </c>
      <c r="S449" s="262">
        <v>5</v>
      </c>
      <c r="T449" s="262">
        <v>0</v>
      </c>
    </row>
    <row r="450" spans="1:20" ht="15" hidden="1" customHeight="1">
      <c r="A450" s="43"/>
      <c r="B450" s="43"/>
      <c r="C450" s="34" t="s">
        <v>47</v>
      </c>
      <c r="D450" s="304" t="str">
        <f>IF(D449+E449=0,0,IF(D449=E449,E442,IF(D449&gt;E449,D443,E443)))</f>
        <v>Sokol České Budějovice "A"</v>
      </c>
      <c r="E450" s="305"/>
      <c r="F450" s="149"/>
      <c r="G450" s="149"/>
      <c r="H450" s="149"/>
      <c r="I450" s="149"/>
      <c r="J450" s="149"/>
      <c r="K450" s="149"/>
      <c r="L450" s="149"/>
      <c r="M450" s="149"/>
      <c r="N450" s="149"/>
      <c r="O450" s="31"/>
      <c r="P450" s="32"/>
      <c r="Q450" s="32"/>
      <c r="R450" s="32"/>
      <c r="S450" s="32"/>
      <c r="T450" s="32"/>
    </row>
    <row r="451" spans="1:20" ht="12.75" hidden="1" customHeight="1">
      <c r="A451" s="44"/>
      <c r="B451" s="44"/>
      <c r="D451" s="150"/>
      <c r="E451" s="150"/>
      <c r="F451" s="150"/>
      <c r="G451" s="150"/>
      <c r="H451" s="150"/>
      <c r="I451" s="150"/>
      <c r="J451" s="150"/>
      <c r="K451" s="150"/>
      <c r="L451" s="150"/>
      <c r="M451" s="150"/>
      <c r="N451" s="150"/>
    </row>
    <row r="452" spans="1:20" ht="15">
      <c r="A452" s="41"/>
      <c r="B452" s="41"/>
      <c r="C452" s="13"/>
      <c r="D452" s="130"/>
      <c r="E452" s="131" t="s">
        <v>48</v>
      </c>
      <c r="F452" s="306" t="s">
        <v>31</v>
      </c>
      <c r="G452" s="307"/>
      <c r="H452" s="307"/>
      <c r="I452" s="307"/>
      <c r="J452" s="307"/>
      <c r="K452" s="307"/>
      <c r="L452" s="307"/>
      <c r="M452" s="307"/>
      <c r="N452" s="308"/>
      <c r="O452" s="309" t="s">
        <v>32</v>
      </c>
      <c r="P452" s="310"/>
      <c r="Q452" s="309" t="s">
        <v>33</v>
      </c>
      <c r="R452" s="310"/>
      <c r="S452" s="309" t="s">
        <v>34</v>
      </c>
      <c r="T452" s="310"/>
    </row>
    <row r="453" spans="1:20" ht="15.75" thickBot="1">
      <c r="A453" s="40">
        <v>4</v>
      </c>
      <c r="B453" s="40">
        <v>9</v>
      </c>
      <c r="C453" s="14" t="s">
        <v>35</v>
      </c>
      <c r="D453" s="132" t="str">
        <f>VLOOKUP(A453,Systém!$P$5:$Q$14,2,FALSE)</f>
        <v>SK Badminton Tábor - družstvo odstoupilo</v>
      </c>
      <c r="E453" s="132" t="str">
        <f>VLOOKUP(B453,Systém!$P$5:$Q$14,2,FALSE)</f>
        <v>SKB Český Krumlov "D"</v>
      </c>
      <c r="F453" s="365">
        <v>1</v>
      </c>
      <c r="G453" s="362"/>
      <c r="H453" s="362"/>
      <c r="I453" s="362">
        <v>2</v>
      </c>
      <c r="J453" s="362"/>
      <c r="K453" s="362"/>
      <c r="L453" s="362">
        <v>3</v>
      </c>
      <c r="M453" s="363"/>
      <c r="N453" s="364"/>
      <c r="O453" s="311"/>
      <c r="P453" s="312"/>
      <c r="Q453" s="311"/>
      <c r="R453" s="312"/>
      <c r="S453" s="311"/>
      <c r="T453" s="312"/>
    </row>
    <row r="454" spans="1:20" ht="15.75" thickTop="1">
      <c r="A454" s="40"/>
      <c r="B454" s="40"/>
      <c r="C454" s="16" t="s">
        <v>43</v>
      </c>
      <c r="D454" s="137"/>
      <c r="E454" s="137"/>
      <c r="F454" s="138"/>
      <c r="G454" s="139" t="s">
        <v>37</v>
      </c>
      <c r="H454" s="140"/>
      <c r="I454" s="138"/>
      <c r="J454" s="139" t="s">
        <v>37</v>
      </c>
      <c r="K454" s="140"/>
      <c r="L454" s="138"/>
      <c r="M454" s="139" t="s">
        <v>37</v>
      </c>
      <c r="N454" s="140"/>
      <c r="O454" s="17">
        <f>F454+I454+L454</f>
        <v>0</v>
      </c>
      <c r="P454" s="18">
        <f>H454+K454+N454</f>
        <v>0</v>
      </c>
      <c r="Q454" s="19">
        <f>IF(F454&gt;H454,1,0)+IF(I454&gt;K454,1,0)+IF(L454&gt;N454,1,0)</f>
        <v>0</v>
      </c>
      <c r="R454" s="20">
        <f>IF(H454&gt;F454,1,0)+IF(K454&gt;I454,1,0)+IF(N454&gt;L454,1,0)</f>
        <v>0</v>
      </c>
      <c r="S454" s="19">
        <f>IF(Q454&gt;R454,1,0)</f>
        <v>0</v>
      </c>
      <c r="T454" s="20">
        <f>IF(R454&gt;Q454,1,0)</f>
        <v>0</v>
      </c>
    </row>
    <row r="455" spans="1:20" ht="15">
      <c r="A455" s="40"/>
      <c r="B455" s="40"/>
      <c r="C455" s="21" t="s">
        <v>44</v>
      </c>
      <c r="D455" s="141"/>
      <c r="E455" s="141"/>
      <c r="F455" s="138"/>
      <c r="G455" s="138" t="s">
        <v>37</v>
      </c>
      <c r="H455" s="140"/>
      <c r="I455" s="138"/>
      <c r="J455" s="138" t="s">
        <v>37</v>
      </c>
      <c r="K455" s="140"/>
      <c r="L455" s="138"/>
      <c r="M455" s="138" t="s">
        <v>37</v>
      </c>
      <c r="N455" s="140"/>
      <c r="O455" s="17">
        <f>F455+I455+L455</f>
        <v>0</v>
      </c>
      <c r="P455" s="18">
        <f>H455+K455+N455</f>
        <v>0</v>
      </c>
      <c r="Q455" s="19">
        <f>IF(F455&gt;H455,1,0)+IF(I455&gt;K455,1,0)+IF(L455&gt;N455,1,0)</f>
        <v>0</v>
      </c>
      <c r="R455" s="20">
        <f>IF(H455&gt;F455,1,0)+IF(K455&gt;I455,1,0)+IF(N455&gt;L455,1,0)</f>
        <v>0</v>
      </c>
      <c r="S455" s="19">
        <f>IF(Q455&gt;R455,1,0)</f>
        <v>0</v>
      </c>
      <c r="T455" s="20">
        <f>IF(R455&gt;Q455,1,0)</f>
        <v>0</v>
      </c>
    </row>
    <row r="456" spans="1:20" ht="15">
      <c r="A456" s="40"/>
      <c r="B456" s="40"/>
      <c r="C456" s="21" t="s">
        <v>45</v>
      </c>
      <c r="D456" s="141"/>
      <c r="E456" s="137"/>
      <c r="F456" s="138"/>
      <c r="G456" s="138" t="s">
        <v>37</v>
      </c>
      <c r="H456" s="140"/>
      <c r="I456" s="138"/>
      <c r="J456" s="138" t="s">
        <v>37</v>
      </c>
      <c r="K456" s="140"/>
      <c r="L456" s="138"/>
      <c r="M456" s="138" t="s">
        <v>37</v>
      </c>
      <c r="N456" s="140"/>
      <c r="O456" s="17">
        <f>F456+I456+L456</f>
        <v>0</v>
      </c>
      <c r="P456" s="18">
        <f>H456+K456+N456</f>
        <v>0</v>
      </c>
      <c r="Q456" s="19">
        <f>IF(F456&gt;H456,1,0)+IF(I456&gt;K456,1,0)+IF(L456&gt;N456,1,0)</f>
        <v>0</v>
      </c>
      <c r="R456" s="20">
        <f>IF(H456&gt;F456,1,0)+IF(K456&gt;I456,1,0)+IF(N456&gt;L456,1,0)</f>
        <v>0</v>
      </c>
      <c r="S456" s="19">
        <f>IF(Q456&gt;R456,1,0)</f>
        <v>0</v>
      </c>
      <c r="T456" s="20">
        <f>IF(R456&gt;Q456,1,0)</f>
        <v>0</v>
      </c>
    </row>
    <row r="457" spans="1:20" ht="15">
      <c r="A457" s="40"/>
      <c r="B457" s="40"/>
      <c r="C457" s="21" t="s">
        <v>46</v>
      </c>
      <c r="D457" s="141"/>
      <c r="E457" s="141"/>
      <c r="F457" s="138"/>
      <c r="G457" s="138" t="s">
        <v>37</v>
      </c>
      <c r="H457" s="140"/>
      <c r="I457" s="138"/>
      <c r="J457" s="138" t="s">
        <v>37</v>
      </c>
      <c r="K457" s="140"/>
      <c r="L457" s="138"/>
      <c r="M457" s="138" t="s">
        <v>37</v>
      </c>
      <c r="N457" s="140"/>
      <c r="O457" s="17">
        <f>F457+I457+L457</f>
        <v>0</v>
      </c>
      <c r="P457" s="18">
        <f>H457+K457+N457</f>
        <v>0</v>
      </c>
      <c r="Q457" s="19">
        <f>IF(F457&gt;H457,1,0)+IF(I457&gt;K457,1,0)+IF(L457&gt;N457,1,0)</f>
        <v>0</v>
      </c>
      <c r="R457" s="20">
        <f>IF(H457&gt;F457,1,0)+IF(K457&gt;I457,1,0)+IF(N457&gt;L457,1,0)</f>
        <v>0</v>
      </c>
      <c r="S457" s="19">
        <f>IF(Q457&gt;R457,1,0)</f>
        <v>0</v>
      </c>
      <c r="T457" s="20">
        <f>IF(R457&gt;Q457,1,0)</f>
        <v>0</v>
      </c>
    </row>
    <row r="458" spans="1:20" ht="15.75" thickBot="1">
      <c r="A458" s="40"/>
      <c r="B458" s="40"/>
      <c r="C458" s="35" t="s">
        <v>36</v>
      </c>
      <c r="D458" s="142"/>
      <c r="E458" s="142"/>
      <c r="F458" s="143"/>
      <c r="G458" s="143" t="s">
        <v>37</v>
      </c>
      <c r="H458" s="144"/>
      <c r="I458" s="143"/>
      <c r="J458" s="143" t="s">
        <v>37</v>
      </c>
      <c r="K458" s="144"/>
      <c r="L458" s="143"/>
      <c r="M458" s="143" t="s">
        <v>37</v>
      </c>
      <c r="N458" s="144"/>
      <c r="O458" s="22">
        <f>F458+I458+L458</f>
        <v>0</v>
      </c>
      <c r="P458" s="23">
        <f>H458+K458+N458</f>
        <v>0</v>
      </c>
      <c r="Q458" s="24">
        <f>IF(F458&gt;H458,1,0)+IF(I458&gt;K458,1,0)+IF(L458&gt;N458,1,0)</f>
        <v>0</v>
      </c>
      <c r="R458" s="25">
        <f>IF(H458&gt;F458,1,0)+IF(K458&gt;I458,1,0)+IF(N458&gt;L458,1,0)</f>
        <v>0</v>
      </c>
      <c r="S458" s="24">
        <f>IF(Q458&gt;R458,1,0)</f>
        <v>0</v>
      </c>
      <c r="T458" s="25">
        <f>IF(R458&gt;Q458,1,0)</f>
        <v>0</v>
      </c>
    </row>
    <row r="459" spans="1:20" ht="15.75" thickTop="1">
      <c r="A459" s="42"/>
      <c r="B459" s="42"/>
      <c r="C459" s="26" t="s">
        <v>38</v>
      </c>
      <c r="D459" s="145">
        <f>IF(S459+T459=0,0,IF(S459=T459,2,IF(S459&gt;T459,3,1)))</f>
        <v>0</v>
      </c>
      <c r="E459" s="145">
        <f>IF(S459+T459=0,0,IF(S459=T459,2,IF(T459&gt;S459,3,1)))</f>
        <v>0</v>
      </c>
      <c r="F459" s="146"/>
      <c r="G459" s="147"/>
      <c r="H459" s="147"/>
      <c r="I459" s="147"/>
      <c r="J459" s="147"/>
      <c r="K459" s="147"/>
      <c r="L459" s="147"/>
      <c r="M459" s="147"/>
      <c r="N459" s="148"/>
      <c r="O459" s="27">
        <f t="shared" ref="O459:T459" si="14">SUM(O454:O458)</f>
        <v>0</v>
      </c>
      <c r="P459" s="28">
        <f t="shared" si="14"/>
        <v>0</v>
      </c>
      <c r="Q459" s="28">
        <f t="shared" si="14"/>
        <v>0</v>
      </c>
      <c r="R459" s="28">
        <f t="shared" si="14"/>
        <v>0</v>
      </c>
      <c r="S459" s="28">
        <f t="shared" si="14"/>
        <v>0</v>
      </c>
      <c r="T459" s="28">
        <f t="shared" si="14"/>
        <v>0</v>
      </c>
    </row>
    <row r="460" spans="1:20" ht="15">
      <c r="A460" s="43"/>
      <c r="B460" s="43"/>
      <c r="C460" s="34" t="s">
        <v>47</v>
      </c>
      <c r="D460" s="304">
        <f>IF(D459+E459=0,0,IF(D459=E459,E452,IF(D459&gt;E459,D453,E453)))</f>
        <v>0</v>
      </c>
      <c r="E460" s="305"/>
      <c r="F460" s="149"/>
      <c r="G460" s="149"/>
      <c r="H460" s="149"/>
      <c r="I460" s="149"/>
      <c r="J460" s="149"/>
      <c r="K460" s="149"/>
      <c r="L460" s="149"/>
      <c r="M460" s="149"/>
      <c r="N460" s="149"/>
      <c r="O460" s="31"/>
      <c r="P460" s="32"/>
      <c r="Q460" s="32"/>
      <c r="R460" s="32"/>
      <c r="S460" s="32"/>
      <c r="T460" s="32"/>
    </row>
    <row r="461" spans="1:20">
      <c r="A461" s="44"/>
      <c r="B461" s="44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</row>
    <row r="462" spans="1:20" ht="15">
      <c r="A462" s="41"/>
      <c r="B462" s="41"/>
      <c r="C462" s="13"/>
      <c r="D462" s="130"/>
      <c r="E462" s="131" t="s">
        <v>48</v>
      </c>
      <c r="F462" s="306" t="s">
        <v>31</v>
      </c>
      <c r="G462" s="307"/>
      <c r="H462" s="307"/>
      <c r="I462" s="307"/>
      <c r="J462" s="307"/>
      <c r="K462" s="307"/>
      <c r="L462" s="307"/>
      <c r="M462" s="307"/>
      <c r="N462" s="308"/>
      <c r="O462" s="309" t="s">
        <v>32</v>
      </c>
      <c r="P462" s="310"/>
      <c r="Q462" s="309" t="s">
        <v>33</v>
      </c>
      <c r="R462" s="310"/>
      <c r="S462" s="309" t="s">
        <v>34</v>
      </c>
      <c r="T462" s="310"/>
    </row>
    <row r="463" spans="1:20" ht="15.75" thickBot="1">
      <c r="A463" s="40">
        <v>5</v>
      </c>
      <c r="B463" s="40">
        <v>8</v>
      </c>
      <c r="C463" s="14" t="s">
        <v>35</v>
      </c>
      <c r="D463" s="132" t="str">
        <f>VLOOKUP(A463,Systém!$P$5:$Q$14,2,FALSE)</f>
        <v>SK Dobrá Voda</v>
      </c>
      <c r="E463" s="132" t="str">
        <f>VLOOKUP(B463,Systém!$P$5:$Q$14,2,FALSE)</f>
        <v>Sokol České Budějovice "B"</v>
      </c>
      <c r="F463" s="365">
        <v>1</v>
      </c>
      <c r="G463" s="362"/>
      <c r="H463" s="362"/>
      <c r="I463" s="362">
        <v>2</v>
      </c>
      <c r="J463" s="362"/>
      <c r="K463" s="362"/>
      <c r="L463" s="362">
        <v>3</v>
      </c>
      <c r="M463" s="363"/>
      <c r="N463" s="364"/>
      <c r="O463" s="311"/>
      <c r="P463" s="312"/>
      <c r="Q463" s="311"/>
      <c r="R463" s="312"/>
      <c r="S463" s="311"/>
      <c r="T463" s="312"/>
    </row>
    <row r="464" spans="1:20" ht="15.75" thickTop="1">
      <c r="A464" s="40"/>
      <c r="B464" s="40"/>
      <c r="C464" s="16" t="s">
        <v>43</v>
      </c>
      <c r="D464" s="137" t="s">
        <v>122</v>
      </c>
      <c r="E464" s="137" t="s">
        <v>157</v>
      </c>
      <c r="F464" s="138">
        <v>21</v>
      </c>
      <c r="G464" s="139" t="s">
        <v>37</v>
      </c>
      <c r="H464" s="140">
        <v>14</v>
      </c>
      <c r="I464" s="138">
        <v>21</v>
      </c>
      <c r="J464" s="139" t="s">
        <v>37</v>
      </c>
      <c r="K464" s="140">
        <v>10</v>
      </c>
      <c r="L464" s="138"/>
      <c r="M464" s="139" t="s">
        <v>37</v>
      </c>
      <c r="N464" s="140"/>
      <c r="O464" s="17">
        <v>42</v>
      </c>
      <c r="P464" s="18">
        <v>24</v>
      </c>
      <c r="Q464" s="19">
        <f>IF(F464&gt;H464,1,0)+IF(I464&gt;K464,1,0)+IF(L464&gt;N464,1,0)</f>
        <v>2</v>
      </c>
      <c r="R464" s="20">
        <f>IF(H464&gt;F464,1,0)+IF(K464&gt;I464,1,0)+IF(N464&gt;L464,1,0)</f>
        <v>0</v>
      </c>
      <c r="S464" s="19">
        <f>IF(Q464&gt;R464,1,0)</f>
        <v>1</v>
      </c>
      <c r="T464" s="20">
        <f>IF(R464&gt;Q464,1,0)</f>
        <v>0</v>
      </c>
    </row>
    <row r="465" spans="1:20" ht="15">
      <c r="A465" s="40"/>
      <c r="B465" s="40"/>
      <c r="C465" s="21" t="s">
        <v>44</v>
      </c>
      <c r="D465" s="141" t="s">
        <v>123</v>
      </c>
      <c r="E465" s="141" t="s">
        <v>158</v>
      </c>
      <c r="F465" s="138">
        <v>21</v>
      </c>
      <c r="G465" s="138" t="s">
        <v>37</v>
      </c>
      <c r="H465" s="140">
        <v>15</v>
      </c>
      <c r="I465" s="138">
        <v>21</v>
      </c>
      <c r="J465" s="138" t="s">
        <v>37</v>
      </c>
      <c r="K465" s="140">
        <v>12</v>
      </c>
      <c r="L465" s="138"/>
      <c r="M465" s="138" t="s">
        <v>37</v>
      </c>
      <c r="N465" s="140"/>
      <c r="O465" s="17">
        <v>42</v>
      </c>
      <c r="P465" s="18">
        <v>27</v>
      </c>
      <c r="Q465" s="19">
        <f>IF(F465&gt;H465,1,0)+IF(I465&gt;K465,1,0)+IF(L465&gt;N465,1,0)</f>
        <v>2</v>
      </c>
      <c r="R465" s="20">
        <f>IF(H465&gt;F465,1,0)+IF(K465&gt;I465,1,0)+IF(N465&gt;L465,1,0)</f>
        <v>0</v>
      </c>
      <c r="S465" s="19">
        <f>IF(Q465&gt;R465,1,0)</f>
        <v>1</v>
      </c>
      <c r="T465" s="20">
        <f>IF(R465&gt;Q465,1,0)</f>
        <v>0</v>
      </c>
    </row>
    <row r="466" spans="1:20" ht="15">
      <c r="A466" s="40"/>
      <c r="B466" s="40"/>
      <c r="C466" s="21" t="s">
        <v>45</v>
      </c>
      <c r="D466" s="141" t="s">
        <v>200</v>
      </c>
      <c r="E466" s="137" t="s">
        <v>212</v>
      </c>
      <c r="F466" s="138">
        <v>19</v>
      </c>
      <c r="G466" s="138" t="s">
        <v>37</v>
      </c>
      <c r="H466" s="140">
        <v>21</v>
      </c>
      <c r="I466" s="138">
        <v>21</v>
      </c>
      <c r="J466" s="138" t="s">
        <v>37</v>
      </c>
      <c r="K466" s="140">
        <v>16</v>
      </c>
      <c r="L466" s="138">
        <v>21</v>
      </c>
      <c r="M466" s="138" t="s">
        <v>37</v>
      </c>
      <c r="N466" s="140">
        <v>19</v>
      </c>
      <c r="O466" s="17">
        <v>61</v>
      </c>
      <c r="P466" s="18">
        <v>56</v>
      </c>
      <c r="Q466" s="19">
        <f>IF(F466&gt;H466,1,0)+IF(I466&gt;K466,1,0)+IF(L466&gt;N466,1,0)</f>
        <v>2</v>
      </c>
      <c r="R466" s="20">
        <f>IF(H466&gt;F466,1,0)+IF(K466&gt;I466,1,0)+IF(N466&gt;L466,1,0)</f>
        <v>1</v>
      </c>
      <c r="S466" s="19">
        <f>IF(Q466&gt;R466,1,0)</f>
        <v>1</v>
      </c>
      <c r="T466" s="20">
        <f>IF(R466&gt;Q466,1,0)</f>
        <v>0</v>
      </c>
    </row>
    <row r="467" spans="1:20" ht="15">
      <c r="A467" s="40"/>
      <c r="B467" s="40"/>
      <c r="C467" s="21" t="s">
        <v>46</v>
      </c>
      <c r="D467" s="141" t="s">
        <v>125</v>
      </c>
      <c r="E467" s="141" t="s">
        <v>213</v>
      </c>
      <c r="F467" s="138">
        <v>19</v>
      </c>
      <c r="G467" s="138" t="s">
        <v>37</v>
      </c>
      <c r="H467" s="140">
        <v>21</v>
      </c>
      <c r="I467" s="138">
        <v>17</v>
      </c>
      <c r="J467" s="138" t="s">
        <v>37</v>
      </c>
      <c r="K467" s="140">
        <v>21</v>
      </c>
      <c r="L467" s="138"/>
      <c r="M467" s="138" t="s">
        <v>37</v>
      </c>
      <c r="N467" s="140"/>
      <c r="O467" s="17">
        <v>36</v>
      </c>
      <c r="P467" s="18">
        <v>42</v>
      </c>
      <c r="Q467" s="19">
        <f>IF(F467&gt;H467,1,0)+IF(I467&gt;K467,1,0)+IF(L467&gt;N467,1,0)</f>
        <v>0</v>
      </c>
      <c r="R467" s="20">
        <f>IF(H467&gt;F467,1,0)+IF(K467&gt;I467,1,0)+IF(N467&gt;L467,1,0)</f>
        <v>2</v>
      </c>
      <c r="S467" s="19">
        <f>IF(Q467&gt;R467,1,0)</f>
        <v>0</v>
      </c>
      <c r="T467" s="20">
        <f>IF(R467&gt;Q467,1,0)</f>
        <v>1</v>
      </c>
    </row>
    <row r="468" spans="1:20" ht="15.75" thickBot="1">
      <c r="A468" s="40"/>
      <c r="B468" s="40"/>
      <c r="C468" s="35" t="s">
        <v>36</v>
      </c>
      <c r="D468" s="142" t="s">
        <v>185</v>
      </c>
      <c r="E468" s="142" t="s">
        <v>219</v>
      </c>
      <c r="F468" s="143">
        <v>8</v>
      </c>
      <c r="G468" s="143" t="s">
        <v>37</v>
      </c>
      <c r="H468" s="144">
        <v>21</v>
      </c>
      <c r="I468" s="143">
        <v>15</v>
      </c>
      <c r="J468" s="143" t="s">
        <v>37</v>
      </c>
      <c r="K468" s="144">
        <v>21</v>
      </c>
      <c r="L468" s="143"/>
      <c r="M468" s="143" t="s">
        <v>37</v>
      </c>
      <c r="N468" s="144"/>
      <c r="O468" s="22">
        <v>23</v>
      </c>
      <c r="P468" s="23">
        <v>42</v>
      </c>
      <c r="Q468" s="24">
        <f>IF(F468&gt;H468,1,0)+IF(I468&gt;K468,1,0)+IF(L468&gt;N468,1,0)</f>
        <v>0</v>
      </c>
      <c r="R468" s="25">
        <f>IF(H468&gt;F468,1,0)+IF(K468&gt;I468,1,0)+IF(N468&gt;L468,1,0)</f>
        <v>2</v>
      </c>
      <c r="S468" s="24">
        <f>IF(Q468&gt;R468,1,0)</f>
        <v>0</v>
      </c>
      <c r="T468" s="25">
        <f>IF(R468&gt;Q468,1,0)</f>
        <v>1</v>
      </c>
    </row>
    <row r="469" spans="1:20" ht="15.75" thickTop="1">
      <c r="A469" s="42"/>
      <c r="B469" s="42"/>
      <c r="C469" s="26" t="s">
        <v>38</v>
      </c>
      <c r="D469" s="257">
        <f>IF(S469+T469=0,0,IF(S469=T469,2,IF(S469&gt;T469,3,1)))</f>
        <v>3</v>
      </c>
      <c r="E469" s="257">
        <f>IF(S469+T469=0,0,IF(S469=T469,2,IF(T469&gt;S469,3,1)))</f>
        <v>1</v>
      </c>
      <c r="F469" s="258"/>
      <c r="G469" s="259"/>
      <c r="H469" s="259"/>
      <c r="I469" s="259"/>
      <c r="J469" s="259"/>
      <c r="K469" s="259"/>
      <c r="L469" s="259"/>
      <c r="M469" s="259"/>
      <c r="N469" s="260"/>
      <c r="O469" s="261">
        <f t="shared" ref="O469" si="15">SUM(O464:O468)</f>
        <v>204</v>
      </c>
      <c r="P469" s="262">
        <v>191</v>
      </c>
      <c r="Q469" s="262">
        <v>6</v>
      </c>
      <c r="R469" s="262">
        <v>5</v>
      </c>
      <c r="S469" s="262">
        <v>3</v>
      </c>
      <c r="T469" s="262">
        <v>2</v>
      </c>
    </row>
    <row r="470" spans="1:20" ht="15">
      <c r="A470" s="43"/>
      <c r="B470" s="43"/>
      <c r="C470" s="34" t="s">
        <v>47</v>
      </c>
      <c r="D470" s="304" t="str">
        <f>IF(D469+E469=0,0,IF(D469=E469,E462,IF(D469&gt;E469,D463,E463)))</f>
        <v>SK Dobrá Voda</v>
      </c>
      <c r="E470" s="305"/>
      <c r="F470" s="149"/>
      <c r="G470" s="149"/>
      <c r="H470" s="149"/>
      <c r="I470" s="149"/>
      <c r="J470" s="149"/>
      <c r="K470" s="149"/>
      <c r="L470" s="149"/>
      <c r="M470" s="149"/>
      <c r="N470" s="149"/>
      <c r="O470" s="31"/>
      <c r="P470" s="32"/>
      <c r="Q470" s="32"/>
      <c r="R470" s="32"/>
      <c r="S470" s="32"/>
      <c r="T470" s="32"/>
    </row>
    <row r="471" spans="1:20">
      <c r="A471" s="44"/>
      <c r="B471" s="44"/>
      <c r="D471" s="150"/>
      <c r="E471" s="150"/>
      <c r="F471" s="150"/>
      <c r="G471" s="150"/>
      <c r="H471" s="150"/>
      <c r="I471" s="150"/>
      <c r="J471" s="150"/>
      <c r="K471" s="150"/>
      <c r="L471" s="150"/>
      <c r="M471" s="150"/>
      <c r="N471" s="150"/>
    </row>
    <row r="472" spans="1:20" ht="15">
      <c r="A472" s="41"/>
      <c r="B472" s="41"/>
      <c r="C472" s="13"/>
      <c r="D472" s="130"/>
      <c r="E472" s="131" t="s">
        <v>48</v>
      </c>
      <c r="F472" s="306" t="s">
        <v>31</v>
      </c>
      <c r="G472" s="307"/>
      <c r="H472" s="307"/>
      <c r="I472" s="307"/>
      <c r="J472" s="307"/>
      <c r="K472" s="307"/>
      <c r="L472" s="307"/>
      <c r="M472" s="307"/>
      <c r="N472" s="308"/>
      <c r="O472" s="309" t="s">
        <v>32</v>
      </c>
      <c r="P472" s="310"/>
      <c r="Q472" s="309" t="s">
        <v>33</v>
      </c>
      <c r="R472" s="310"/>
      <c r="S472" s="309" t="s">
        <v>34</v>
      </c>
      <c r="T472" s="310"/>
    </row>
    <row r="473" spans="1:20" ht="13.15" customHeight="1" thickBot="1">
      <c r="A473" s="40">
        <v>6</v>
      </c>
      <c r="B473" s="40">
        <v>7</v>
      </c>
      <c r="C473" s="14" t="s">
        <v>35</v>
      </c>
      <c r="D473" s="132" t="str">
        <f>VLOOKUP(A473,Systém!$P$5:$Q$14,2,FALSE)</f>
        <v>Sokol Vodňany</v>
      </c>
      <c r="E473" s="132" t="str">
        <f>VLOOKUP(B473,Systém!$P$5:$Q$14,2,FALSE)</f>
        <v>Sokol Křemže</v>
      </c>
      <c r="F473" s="365">
        <v>1</v>
      </c>
      <c r="G473" s="362"/>
      <c r="H473" s="362"/>
      <c r="I473" s="362">
        <v>2</v>
      </c>
      <c r="J473" s="362"/>
      <c r="K473" s="362"/>
      <c r="L473" s="362">
        <v>3</v>
      </c>
      <c r="M473" s="363"/>
      <c r="N473" s="364"/>
      <c r="O473" s="311"/>
      <c r="P473" s="312"/>
      <c r="Q473" s="311"/>
      <c r="R473" s="312"/>
      <c r="S473" s="311"/>
      <c r="T473" s="312"/>
    </row>
    <row r="474" spans="1:20" ht="15.75" thickTop="1">
      <c r="A474" s="40"/>
      <c r="B474" s="40"/>
      <c r="C474" s="16" t="s">
        <v>43</v>
      </c>
      <c r="D474" s="137" t="s">
        <v>127</v>
      </c>
      <c r="E474" s="137" t="s">
        <v>225</v>
      </c>
      <c r="F474" s="138">
        <v>14</v>
      </c>
      <c r="G474" s="139" t="s">
        <v>37</v>
      </c>
      <c r="H474" s="140">
        <v>21</v>
      </c>
      <c r="I474" s="138">
        <v>21</v>
      </c>
      <c r="J474" s="139" t="s">
        <v>37</v>
      </c>
      <c r="K474" s="140">
        <v>19</v>
      </c>
      <c r="L474" s="138">
        <v>20</v>
      </c>
      <c r="M474" s="139" t="s">
        <v>37</v>
      </c>
      <c r="N474" s="140">
        <v>22</v>
      </c>
      <c r="O474" s="17">
        <v>55</v>
      </c>
      <c r="P474" s="18">
        <v>62</v>
      </c>
      <c r="Q474" s="19">
        <f>IF(F474&gt;H474,1,0)+IF(I474&gt;K474,1,0)+IF(L474&gt;N474,1,0)</f>
        <v>1</v>
      </c>
      <c r="R474" s="20">
        <f>IF(H474&gt;F474,1,0)+IF(K474&gt;I474,1,0)+IF(N474&gt;L474,1,0)</f>
        <v>2</v>
      </c>
      <c r="S474" s="19">
        <f>IF(Q474&gt;R474,1,0)</f>
        <v>0</v>
      </c>
      <c r="T474" s="20">
        <f>IF(R474&gt;Q474,1,0)</f>
        <v>1</v>
      </c>
    </row>
    <row r="475" spans="1:20" ht="15">
      <c r="A475" s="40"/>
      <c r="B475" s="40"/>
      <c r="C475" s="21" t="s">
        <v>44</v>
      </c>
      <c r="D475" s="141" t="s">
        <v>128</v>
      </c>
      <c r="E475" s="141" t="s">
        <v>198</v>
      </c>
      <c r="F475" s="138">
        <v>21</v>
      </c>
      <c r="G475" s="138" t="s">
        <v>37</v>
      </c>
      <c r="H475" s="140">
        <v>19</v>
      </c>
      <c r="I475" s="138">
        <v>19</v>
      </c>
      <c r="J475" s="138" t="s">
        <v>37</v>
      </c>
      <c r="K475" s="140">
        <v>21</v>
      </c>
      <c r="L475" s="138">
        <v>21</v>
      </c>
      <c r="M475" s="138" t="s">
        <v>37</v>
      </c>
      <c r="N475" s="140">
        <v>12</v>
      </c>
      <c r="O475" s="17">
        <v>61</v>
      </c>
      <c r="P475" s="18">
        <v>52</v>
      </c>
      <c r="Q475" s="19">
        <f>IF(F475&gt;H475,1,0)+IF(I475&gt;K475,1,0)+IF(L475&gt;N475,1,0)</f>
        <v>2</v>
      </c>
      <c r="R475" s="20">
        <f>IF(H475&gt;F475,1,0)+IF(K475&gt;I475,1,0)+IF(N475&gt;L475,1,0)</f>
        <v>1</v>
      </c>
      <c r="S475" s="19">
        <f>IF(Q475&gt;R475,1,0)</f>
        <v>1</v>
      </c>
      <c r="T475" s="20">
        <f>IF(R475&gt;Q475,1,0)</f>
        <v>0</v>
      </c>
    </row>
    <row r="476" spans="1:20" ht="15">
      <c r="A476" s="40"/>
      <c r="B476" s="40"/>
      <c r="C476" s="21" t="s">
        <v>45</v>
      </c>
      <c r="D476" s="141" t="s">
        <v>120</v>
      </c>
      <c r="E476" s="137" t="s">
        <v>199</v>
      </c>
      <c r="F476" s="138">
        <v>0</v>
      </c>
      <c r="G476" s="138" t="s">
        <v>37</v>
      </c>
      <c r="H476" s="140">
        <v>21</v>
      </c>
      <c r="I476" s="138">
        <v>0</v>
      </c>
      <c r="J476" s="138" t="s">
        <v>37</v>
      </c>
      <c r="K476" s="140">
        <v>21</v>
      </c>
      <c r="L476" s="138"/>
      <c r="M476" s="138" t="s">
        <v>37</v>
      </c>
      <c r="N476" s="140"/>
      <c r="O476" s="17">
        <v>0</v>
      </c>
      <c r="P476" s="18">
        <v>42</v>
      </c>
      <c r="Q476" s="19">
        <f>IF(F476&gt;H476,1,0)+IF(I476&gt;K476,1,0)+IF(L476&gt;N476,1,0)</f>
        <v>0</v>
      </c>
      <c r="R476" s="20">
        <f>IF(H476&gt;F476,1,0)+IF(K476&gt;I476,1,0)+IF(N476&gt;L476,1,0)</f>
        <v>2</v>
      </c>
      <c r="S476" s="19">
        <f>IF(Q476&gt;R476,1,0)</f>
        <v>0</v>
      </c>
      <c r="T476" s="20">
        <f>IF(R476&gt;Q476,1,0)</f>
        <v>1</v>
      </c>
    </row>
    <row r="477" spans="1:20" ht="15">
      <c r="A477" s="40"/>
      <c r="B477" s="40"/>
      <c r="C477" s="21" t="s">
        <v>46</v>
      </c>
      <c r="D477" s="141" t="s">
        <v>130</v>
      </c>
      <c r="E477" s="141" t="s">
        <v>201</v>
      </c>
      <c r="F477" s="138">
        <v>21</v>
      </c>
      <c r="G477" s="138" t="s">
        <v>37</v>
      </c>
      <c r="H477" s="140">
        <v>18</v>
      </c>
      <c r="I477" s="138">
        <v>21</v>
      </c>
      <c r="J477" s="138" t="s">
        <v>37</v>
      </c>
      <c r="K477" s="140">
        <v>17</v>
      </c>
      <c r="L477" s="138"/>
      <c r="M477" s="138" t="s">
        <v>37</v>
      </c>
      <c r="N477" s="140"/>
      <c r="O477" s="17">
        <v>42</v>
      </c>
      <c r="P477" s="18">
        <v>35</v>
      </c>
      <c r="Q477" s="19">
        <f>IF(F477&gt;H477,1,0)+IF(I477&gt;K477,1,0)+IF(L477&gt;N477,1,0)</f>
        <v>2</v>
      </c>
      <c r="R477" s="20">
        <f>IF(H477&gt;F477,1,0)+IF(K477&gt;I477,1,0)+IF(N477&gt;L477,1,0)</f>
        <v>0</v>
      </c>
      <c r="S477" s="19">
        <f>IF(Q477&gt;R477,1,0)</f>
        <v>1</v>
      </c>
      <c r="T477" s="20">
        <f>IF(R477&gt;Q477,1,0)</f>
        <v>0</v>
      </c>
    </row>
    <row r="478" spans="1:20" ht="12.75" hidden="1" customHeight="1">
      <c r="A478" s="40"/>
      <c r="B478" s="40"/>
      <c r="C478" s="35" t="s">
        <v>36</v>
      </c>
      <c r="D478" s="142" t="s">
        <v>131</v>
      </c>
      <c r="E478" s="142" t="s">
        <v>172</v>
      </c>
      <c r="F478" s="143">
        <v>21</v>
      </c>
      <c r="G478" s="143" t="s">
        <v>37</v>
      </c>
      <c r="H478" s="144">
        <v>10</v>
      </c>
      <c r="I478" s="143">
        <v>21</v>
      </c>
      <c r="J478" s="143" t="s">
        <v>37</v>
      </c>
      <c r="K478" s="144">
        <v>9</v>
      </c>
      <c r="L478" s="143"/>
      <c r="M478" s="143" t="s">
        <v>37</v>
      </c>
      <c r="N478" s="144"/>
      <c r="O478" s="22">
        <v>42</v>
      </c>
      <c r="P478" s="23">
        <v>19</v>
      </c>
      <c r="Q478" s="24">
        <f>IF(F478&gt;H478,1,0)+IF(I478&gt;K478,1,0)+IF(L478&gt;N478,1,0)</f>
        <v>2</v>
      </c>
      <c r="R478" s="25">
        <f>IF(H478&gt;F478,1,0)+IF(K478&gt;I478,1,0)+IF(N478&gt;L478,1,0)</f>
        <v>0</v>
      </c>
      <c r="S478" s="24">
        <f>IF(Q478&gt;R478,1,0)</f>
        <v>1</v>
      </c>
      <c r="T478" s="25">
        <f>IF(R478&gt;Q478,1,0)</f>
        <v>0</v>
      </c>
    </row>
    <row r="479" spans="1:20" ht="15">
      <c r="A479" s="42"/>
      <c r="B479" s="42"/>
      <c r="C479" s="26" t="s">
        <v>38</v>
      </c>
      <c r="D479" s="257">
        <f>IF(S479+T479=0,0,IF(S479=T479,2,IF(S479&gt;T479,3,1)))</f>
        <v>3</v>
      </c>
      <c r="E479" s="257">
        <f>IF(S479+T479=0,0,IF(S479=T479,2,IF(T479&gt;S479,3,1)))</f>
        <v>1</v>
      </c>
      <c r="F479" s="258"/>
      <c r="G479" s="259"/>
      <c r="H479" s="259"/>
      <c r="I479" s="259"/>
      <c r="J479" s="259"/>
      <c r="K479" s="259"/>
      <c r="L479" s="259"/>
      <c r="M479" s="259"/>
      <c r="N479" s="260"/>
      <c r="O479" s="261">
        <f t="shared" ref="O479" si="16">SUM(O474:O478)</f>
        <v>200</v>
      </c>
      <c r="P479" s="262">
        <v>210</v>
      </c>
      <c r="Q479" s="262">
        <v>7</v>
      </c>
      <c r="R479" s="262">
        <v>5</v>
      </c>
      <c r="S479" s="262">
        <v>3</v>
      </c>
      <c r="T479" s="262">
        <v>2</v>
      </c>
    </row>
    <row r="480" spans="1:20" ht="15">
      <c r="A480" s="43"/>
      <c r="B480" s="43"/>
      <c r="C480" s="34" t="s">
        <v>47</v>
      </c>
      <c r="D480" s="304" t="str">
        <f>IF(D479+E479=0,0,IF(D479=E479,E472,IF(D479&gt;E479,D473,E473)))</f>
        <v>Sokol Vodňany</v>
      </c>
      <c r="E480" s="305"/>
      <c r="F480" s="149"/>
      <c r="G480" s="149"/>
      <c r="H480" s="149"/>
      <c r="I480" s="149"/>
      <c r="J480" s="149"/>
      <c r="K480" s="149"/>
      <c r="L480" s="149"/>
      <c r="M480" s="149"/>
      <c r="N480" s="149"/>
      <c r="O480" s="31"/>
      <c r="P480" s="32"/>
      <c r="Q480" s="32"/>
      <c r="R480" s="32"/>
      <c r="S480" s="32"/>
      <c r="T480" s="32"/>
    </row>
    <row r="481" spans="1:2">
      <c r="A481" s="44"/>
      <c r="B481" s="44"/>
    </row>
    <row r="482" spans="1:2">
      <c r="A482" s="44"/>
      <c r="B482" s="44"/>
    </row>
    <row r="483" spans="1:2">
      <c r="A483"/>
      <c r="B483"/>
    </row>
    <row r="484" spans="1:2" ht="12.75" hidden="1" customHeight="1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 ht="12.75" hidden="1" customHeight="1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 ht="12.75" hidden="1" customHeight="1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 ht="12.75" hidden="1" customHeight="1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 ht="12.75" hidden="1" customHeight="1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 ht="12.75" hidden="1" customHeight="1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 ht="12.75" hidden="1" customHeight="1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 ht="12.75" hidden="1" customHeight="1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 ht="12.75" hidden="1" customHeight="1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</sheetData>
  <protectedRanges>
    <protectedRange sqref="N8:N12 N48:N52 N18:N22 N28:N32 N38:N42 N60:N64 N100:N104 N70:N74 N80:N84 N90:N94 N112:N116 N152:N156 N122:N126 N132:N136 N142:N146 N164:N168 N204:N208 N174:N178 N184:N188 N194:N198 N216:N220 N226:N230 N266:N270 N236:N240 N246:N250 N256:N260 N278:N282 N318:N322 N288:N292 N298:N302 N308:N312 N330:N334 N370:N374 N340:N344 N350:N354 N360:N364 N382:N386 N422:N426 N392:N396 N402:N406 N412:N416 N434:N438 N474:N478 N444:N448 N454:N458 N464:N468" name="Oblast7"/>
    <protectedRange sqref="L8:L12 L48:L52 L18:L22 L28:L32 L38:L42 L60:L64 L100:L104 L70:L74 L80:L84 L90:L94 L112:L116 L152:L156 L122:L126 L132:L136 L142:L146 L164:L168 L204:L208 L174:L178 L184:L188 L194:L198 L216:L220 L226:L230 L266:L270 L236:L240 L246:L250 L256:L260 L278:L282 L318:L322 L288:L292 L298:L302 L308:L312 L330:L334 L370:L374 L340:L344 L350:L354 L360:L364 L382:L386 L422:L426 L392:L396 L402:L406 L412:L416 L434:L438 L474:L478 L444:L448 L454:L458 L464:L468" name="Oblast6"/>
    <protectedRange sqref="K8:K12 K48:K52 K18:K22 K28:K32 K38:K42 K60:K64 K100:K104 K70:K74 K80:K84 K90:K94 K112:K116 K152:K156 K122:K126 K132:K136 K142:K146 K164:K168 K204:K208 K174:K178 K184:K188 K194:K198 K216:K220 K226:K230 K266:K270 K236:K240 K246:K250 K256:K260 K278:K282 K318:K322 K288:K292 K298:K302 K308:K312 K330:K334 K370:K374 K340:K344 K350:K354 K360:K364 K382:K386 K422:K426 K392:K396 K402:K406 K412:K416 K434:K438 K474:K478 K444:K448 K454:K458 K464:K468" name="Oblast5"/>
    <protectedRange sqref="I48:I52 I8:I12 I18:I22 I28:I32 I38:I42 I100:I104 I60:I64 I70:I74 I80:I84 I90:I94 I152:I156 I112:I116 I122:I126 I132:I136 I142:I146 I204:I208 I164:I168 I174:I178 I184:I188 I194:I198 I216:I220 I266:I270 I236:I240 I246:I250 I256:I260 I318:I322 I278:I282 I288:I292 I298:I302 I308:I312 I370:I374 I330:I334 I340:I344 I350:I354 I360:I364 I422:I426 I382:I386 I392:I396 I402:I406 I412:I416 I474:I478 I434:I438 I444:I448 I454:I458 I464:I468" name="Oblast4"/>
    <protectedRange sqref="H8:H12 H48:H52 H18:H22 H28:H32 H38:H42 H60:H64 H100:H104 H70:H74 H80:H84 H90:H94 H112:H116 H152:H156 H122:H126 H132:H136 H142:H146 H164:H168 H204:H208 H174:H178 H184:H188 H194:H198 H216:H220 H266:H270 H236:H240 H246:H250 H256:H260 H278:H282 H318:H322 H288:H292 H298:H302 H308:H312 H330:H334 H370:H374 H340:H344 H350:H354 H360:H364 H382:H386 H422:H426 H392:H396 H402:H406 H412:H416 H434:H438 H474:H478 H444:H448 H454:H458 H464:H468 J225:J229" name="Oblast3"/>
    <protectedRange sqref="F8 F38:F42 F100:F104 F152:F156 F194:F198 F216:F220 F17 F266:F270 F236:F240 F246:F250 F256:F260 F318:F322 F278:F282 F288:F292 F298:F302 F308:F312 F370:F374 F330:F334 F340:F344 F350:F354 F360:F364 F422:F426 F382:F386 F392:F396 F402:F406 F412:F416 F474:F478 F434:F438 F444:F448 F454:F458 F464:F468 H225" name="Oblast2"/>
  </protectedRanges>
  <mergeCells count="24">
    <mergeCell ref="Q98:R99"/>
    <mergeCell ref="S98:T99"/>
    <mergeCell ref="A1:T1"/>
    <mergeCell ref="A4:B4"/>
    <mergeCell ref="D44:E44"/>
    <mergeCell ref="F36:N36"/>
    <mergeCell ref="O36:P37"/>
    <mergeCell ref="Q36:R37"/>
    <mergeCell ref="S36:T37"/>
    <mergeCell ref="D76:E76"/>
    <mergeCell ref="D106:E106"/>
    <mergeCell ref="A56:B56"/>
    <mergeCell ref="F98:N98"/>
    <mergeCell ref="O98:P99"/>
    <mergeCell ref="D158:E158"/>
    <mergeCell ref="F150:N150"/>
    <mergeCell ref="O150:P151"/>
    <mergeCell ref="Q150:R151"/>
    <mergeCell ref="S150:T151"/>
    <mergeCell ref="D200:E200"/>
    <mergeCell ref="F192:N192"/>
    <mergeCell ref="O192:P193"/>
    <mergeCell ref="Q192:R193"/>
    <mergeCell ref="S192:T193"/>
  </mergeCells>
  <pageMargins left="0.7" right="0.7" top="0.78740157499999996" bottom="0.78740157499999996" header="0.3" footer="0.3"/>
  <pageSetup paperSize="9" scale="9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M11" sqref="M11"/>
    </sheetView>
  </sheetViews>
  <sheetFormatPr defaultColWidth="9.140625" defaultRowHeight="12.75"/>
  <cols>
    <col min="1" max="1" width="13" style="162" customWidth="1"/>
    <col min="2" max="3" width="34.7109375" style="162" customWidth="1"/>
    <col min="4" max="4" width="13" style="162" customWidth="1"/>
    <col min="5" max="239" width="9.140625" style="162"/>
    <col min="240" max="240" width="13" style="162" customWidth="1"/>
    <col min="241" max="242" width="34.7109375" style="162" customWidth="1"/>
    <col min="243" max="243" width="3.28515625" style="162" customWidth="1"/>
    <col min="244" max="244" width="1.7109375" style="162" customWidth="1"/>
    <col min="245" max="246" width="3.28515625" style="162" customWidth="1"/>
    <col min="247" max="247" width="1.7109375" style="162" customWidth="1"/>
    <col min="248" max="249" width="3.28515625" style="162" customWidth="1"/>
    <col min="250" max="250" width="1.7109375" style="162" customWidth="1"/>
    <col min="251" max="251" width="3.28515625" style="162" customWidth="1"/>
    <col min="252" max="253" width="5.5703125" style="162" customWidth="1"/>
    <col min="254" max="257" width="4.28515625" style="162" customWidth="1"/>
    <col min="258" max="258" width="16.28515625" style="162" customWidth="1"/>
    <col min="259" max="259" width="2.28515625" style="162" customWidth="1"/>
    <col min="260" max="495" width="9.140625" style="162"/>
    <col min="496" max="496" width="13" style="162" customWidth="1"/>
    <col min="497" max="498" width="34.7109375" style="162" customWidth="1"/>
    <col min="499" max="499" width="3.28515625" style="162" customWidth="1"/>
    <col min="500" max="500" width="1.7109375" style="162" customWidth="1"/>
    <col min="501" max="502" width="3.28515625" style="162" customWidth="1"/>
    <col min="503" max="503" width="1.7109375" style="162" customWidth="1"/>
    <col min="504" max="505" width="3.28515625" style="162" customWidth="1"/>
    <col min="506" max="506" width="1.7109375" style="162" customWidth="1"/>
    <col min="507" max="507" width="3.28515625" style="162" customWidth="1"/>
    <col min="508" max="509" width="5.5703125" style="162" customWidth="1"/>
    <col min="510" max="513" width="4.28515625" style="162" customWidth="1"/>
    <col min="514" max="514" width="16.28515625" style="162" customWidth="1"/>
    <col min="515" max="515" width="2.28515625" style="162" customWidth="1"/>
    <col min="516" max="751" width="9.140625" style="162"/>
    <col min="752" max="752" width="13" style="162" customWidth="1"/>
    <col min="753" max="754" width="34.7109375" style="162" customWidth="1"/>
    <col min="755" max="755" width="3.28515625" style="162" customWidth="1"/>
    <col min="756" max="756" width="1.7109375" style="162" customWidth="1"/>
    <col min="757" max="758" width="3.28515625" style="162" customWidth="1"/>
    <col min="759" max="759" width="1.7109375" style="162" customWidth="1"/>
    <col min="760" max="761" width="3.28515625" style="162" customWidth="1"/>
    <col min="762" max="762" width="1.7109375" style="162" customWidth="1"/>
    <col min="763" max="763" width="3.28515625" style="162" customWidth="1"/>
    <col min="764" max="765" width="5.5703125" style="162" customWidth="1"/>
    <col min="766" max="769" width="4.28515625" style="162" customWidth="1"/>
    <col min="770" max="770" width="16.28515625" style="162" customWidth="1"/>
    <col min="771" max="771" width="2.28515625" style="162" customWidth="1"/>
    <col min="772" max="1007" width="9.140625" style="162"/>
    <col min="1008" max="1008" width="13" style="162" customWidth="1"/>
    <col min="1009" max="1010" width="34.7109375" style="162" customWidth="1"/>
    <col min="1011" max="1011" width="3.28515625" style="162" customWidth="1"/>
    <col min="1012" max="1012" width="1.7109375" style="162" customWidth="1"/>
    <col min="1013" max="1014" width="3.28515625" style="162" customWidth="1"/>
    <col min="1015" max="1015" width="1.7109375" style="162" customWidth="1"/>
    <col min="1016" max="1017" width="3.28515625" style="162" customWidth="1"/>
    <col min="1018" max="1018" width="1.7109375" style="162" customWidth="1"/>
    <col min="1019" max="1019" width="3.28515625" style="162" customWidth="1"/>
    <col min="1020" max="1021" width="5.5703125" style="162" customWidth="1"/>
    <col min="1022" max="1025" width="4.28515625" style="162" customWidth="1"/>
    <col min="1026" max="1026" width="16.28515625" style="162" customWidth="1"/>
    <col min="1027" max="1027" width="2.28515625" style="162" customWidth="1"/>
    <col min="1028" max="1263" width="9.140625" style="162"/>
    <col min="1264" max="1264" width="13" style="162" customWidth="1"/>
    <col min="1265" max="1266" width="34.7109375" style="162" customWidth="1"/>
    <col min="1267" max="1267" width="3.28515625" style="162" customWidth="1"/>
    <col min="1268" max="1268" width="1.7109375" style="162" customWidth="1"/>
    <col min="1269" max="1270" width="3.28515625" style="162" customWidth="1"/>
    <col min="1271" max="1271" width="1.7109375" style="162" customWidth="1"/>
    <col min="1272" max="1273" width="3.28515625" style="162" customWidth="1"/>
    <col min="1274" max="1274" width="1.7109375" style="162" customWidth="1"/>
    <col min="1275" max="1275" width="3.28515625" style="162" customWidth="1"/>
    <col min="1276" max="1277" width="5.5703125" style="162" customWidth="1"/>
    <col min="1278" max="1281" width="4.28515625" style="162" customWidth="1"/>
    <col min="1282" max="1282" width="16.28515625" style="162" customWidth="1"/>
    <col min="1283" max="1283" width="2.28515625" style="162" customWidth="1"/>
    <col min="1284" max="1519" width="9.140625" style="162"/>
    <col min="1520" max="1520" width="13" style="162" customWidth="1"/>
    <col min="1521" max="1522" width="34.7109375" style="162" customWidth="1"/>
    <col min="1523" max="1523" width="3.28515625" style="162" customWidth="1"/>
    <col min="1524" max="1524" width="1.7109375" style="162" customWidth="1"/>
    <col min="1525" max="1526" width="3.28515625" style="162" customWidth="1"/>
    <col min="1527" max="1527" width="1.7109375" style="162" customWidth="1"/>
    <col min="1528" max="1529" width="3.28515625" style="162" customWidth="1"/>
    <col min="1530" max="1530" width="1.7109375" style="162" customWidth="1"/>
    <col min="1531" max="1531" width="3.28515625" style="162" customWidth="1"/>
    <col min="1532" max="1533" width="5.5703125" style="162" customWidth="1"/>
    <col min="1534" max="1537" width="4.28515625" style="162" customWidth="1"/>
    <col min="1538" max="1538" width="16.28515625" style="162" customWidth="1"/>
    <col min="1539" max="1539" width="2.28515625" style="162" customWidth="1"/>
    <col min="1540" max="1775" width="9.140625" style="162"/>
    <col min="1776" max="1776" width="13" style="162" customWidth="1"/>
    <col min="1777" max="1778" width="34.7109375" style="162" customWidth="1"/>
    <col min="1779" max="1779" width="3.28515625" style="162" customWidth="1"/>
    <col min="1780" max="1780" width="1.7109375" style="162" customWidth="1"/>
    <col min="1781" max="1782" width="3.28515625" style="162" customWidth="1"/>
    <col min="1783" max="1783" width="1.7109375" style="162" customWidth="1"/>
    <col min="1784" max="1785" width="3.28515625" style="162" customWidth="1"/>
    <col min="1786" max="1786" width="1.7109375" style="162" customWidth="1"/>
    <col min="1787" max="1787" width="3.28515625" style="162" customWidth="1"/>
    <col min="1788" max="1789" width="5.5703125" style="162" customWidth="1"/>
    <col min="1790" max="1793" width="4.28515625" style="162" customWidth="1"/>
    <col min="1794" max="1794" width="16.28515625" style="162" customWidth="1"/>
    <col min="1795" max="1795" width="2.28515625" style="162" customWidth="1"/>
    <col min="1796" max="2031" width="9.140625" style="162"/>
    <col min="2032" max="2032" width="13" style="162" customWidth="1"/>
    <col min="2033" max="2034" width="34.7109375" style="162" customWidth="1"/>
    <col min="2035" max="2035" width="3.28515625" style="162" customWidth="1"/>
    <col min="2036" max="2036" width="1.7109375" style="162" customWidth="1"/>
    <col min="2037" max="2038" width="3.28515625" style="162" customWidth="1"/>
    <col min="2039" max="2039" width="1.7109375" style="162" customWidth="1"/>
    <col min="2040" max="2041" width="3.28515625" style="162" customWidth="1"/>
    <col min="2042" max="2042" width="1.7109375" style="162" customWidth="1"/>
    <col min="2043" max="2043" width="3.28515625" style="162" customWidth="1"/>
    <col min="2044" max="2045" width="5.5703125" style="162" customWidth="1"/>
    <col min="2046" max="2049" width="4.28515625" style="162" customWidth="1"/>
    <col min="2050" max="2050" width="16.28515625" style="162" customWidth="1"/>
    <col min="2051" max="2051" width="2.28515625" style="162" customWidth="1"/>
    <col min="2052" max="2287" width="9.140625" style="162"/>
    <col min="2288" max="2288" width="13" style="162" customWidth="1"/>
    <col min="2289" max="2290" width="34.7109375" style="162" customWidth="1"/>
    <col min="2291" max="2291" width="3.28515625" style="162" customWidth="1"/>
    <col min="2292" max="2292" width="1.7109375" style="162" customWidth="1"/>
    <col min="2293" max="2294" width="3.28515625" style="162" customWidth="1"/>
    <col min="2295" max="2295" width="1.7109375" style="162" customWidth="1"/>
    <col min="2296" max="2297" width="3.28515625" style="162" customWidth="1"/>
    <col min="2298" max="2298" width="1.7109375" style="162" customWidth="1"/>
    <col min="2299" max="2299" width="3.28515625" style="162" customWidth="1"/>
    <col min="2300" max="2301" width="5.5703125" style="162" customWidth="1"/>
    <col min="2302" max="2305" width="4.28515625" style="162" customWidth="1"/>
    <col min="2306" max="2306" width="16.28515625" style="162" customWidth="1"/>
    <col min="2307" max="2307" width="2.28515625" style="162" customWidth="1"/>
    <col min="2308" max="2543" width="9.140625" style="162"/>
    <col min="2544" max="2544" width="13" style="162" customWidth="1"/>
    <col min="2545" max="2546" width="34.7109375" style="162" customWidth="1"/>
    <col min="2547" max="2547" width="3.28515625" style="162" customWidth="1"/>
    <col min="2548" max="2548" width="1.7109375" style="162" customWidth="1"/>
    <col min="2549" max="2550" width="3.28515625" style="162" customWidth="1"/>
    <col min="2551" max="2551" width="1.7109375" style="162" customWidth="1"/>
    <col min="2552" max="2553" width="3.28515625" style="162" customWidth="1"/>
    <col min="2554" max="2554" width="1.7109375" style="162" customWidth="1"/>
    <col min="2555" max="2555" width="3.28515625" style="162" customWidth="1"/>
    <col min="2556" max="2557" width="5.5703125" style="162" customWidth="1"/>
    <col min="2558" max="2561" width="4.28515625" style="162" customWidth="1"/>
    <col min="2562" max="2562" width="16.28515625" style="162" customWidth="1"/>
    <col min="2563" max="2563" width="2.28515625" style="162" customWidth="1"/>
    <col min="2564" max="2799" width="9.140625" style="162"/>
    <col min="2800" max="2800" width="13" style="162" customWidth="1"/>
    <col min="2801" max="2802" width="34.7109375" style="162" customWidth="1"/>
    <col min="2803" max="2803" width="3.28515625" style="162" customWidth="1"/>
    <col min="2804" max="2804" width="1.7109375" style="162" customWidth="1"/>
    <col min="2805" max="2806" width="3.28515625" style="162" customWidth="1"/>
    <col min="2807" max="2807" width="1.7109375" style="162" customWidth="1"/>
    <col min="2808" max="2809" width="3.28515625" style="162" customWidth="1"/>
    <col min="2810" max="2810" width="1.7109375" style="162" customWidth="1"/>
    <col min="2811" max="2811" width="3.28515625" style="162" customWidth="1"/>
    <col min="2812" max="2813" width="5.5703125" style="162" customWidth="1"/>
    <col min="2814" max="2817" width="4.28515625" style="162" customWidth="1"/>
    <col min="2818" max="2818" width="16.28515625" style="162" customWidth="1"/>
    <col min="2819" max="2819" width="2.28515625" style="162" customWidth="1"/>
    <col min="2820" max="3055" width="9.140625" style="162"/>
    <col min="3056" max="3056" width="13" style="162" customWidth="1"/>
    <col min="3057" max="3058" width="34.7109375" style="162" customWidth="1"/>
    <col min="3059" max="3059" width="3.28515625" style="162" customWidth="1"/>
    <col min="3060" max="3060" width="1.7109375" style="162" customWidth="1"/>
    <col min="3061" max="3062" width="3.28515625" style="162" customWidth="1"/>
    <col min="3063" max="3063" width="1.7109375" style="162" customWidth="1"/>
    <col min="3064" max="3065" width="3.28515625" style="162" customWidth="1"/>
    <col min="3066" max="3066" width="1.7109375" style="162" customWidth="1"/>
    <col min="3067" max="3067" width="3.28515625" style="162" customWidth="1"/>
    <col min="3068" max="3069" width="5.5703125" style="162" customWidth="1"/>
    <col min="3070" max="3073" width="4.28515625" style="162" customWidth="1"/>
    <col min="3074" max="3074" width="16.28515625" style="162" customWidth="1"/>
    <col min="3075" max="3075" width="2.28515625" style="162" customWidth="1"/>
    <col min="3076" max="3311" width="9.140625" style="162"/>
    <col min="3312" max="3312" width="13" style="162" customWidth="1"/>
    <col min="3313" max="3314" width="34.7109375" style="162" customWidth="1"/>
    <col min="3315" max="3315" width="3.28515625" style="162" customWidth="1"/>
    <col min="3316" max="3316" width="1.7109375" style="162" customWidth="1"/>
    <col min="3317" max="3318" width="3.28515625" style="162" customWidth="1"/>
    <col min="3319" max="3319" width="1.7109375" style="162" customWidth="1"/>
    <col min="3320" max="3321" width="3.28515625" style="162" customWidth="1"/>
    <col min="3322" max="3322" width="1.7109375" style="162" customWidth="1"/>
    <col min="3323" max="3323" width="3.28515625" style="162" customWidth="1"/>
    <col min="3324" max="3325" width="5.5703125" style="162" customWidth="1"/>
    <col min="3326" max="3329" width="4.28515625" style="162" customWidth="1"/>
    <col min="3330" max="3330" width="16.28515625" style="162" customWidth="1"/>
    <col min="3331" max="3331" width="2.28515625" style="162" customWidth="1"/>
    <col min="3332" max="3567" width="9.140625" style="162"/>
    <col min="3568" max="3568" width="13" style="162" customWidth="1"/>
    <col min="3569" max="3570" width="34.7109375" style="162" customWidth="1"/>
    <col min="3571" max="3571" width="3.28515625" style="162" customWidth="1"/>
    <col min="3572" max="3572" width="1.7109375" style="162" customWidth="1"/>
    <col min="3573" max="3574" width="3.28515625" style="162" customWidth="1"/>
    <col min="3575" max="3575" width="1.7109375" style="162" customWidth="1"/>
    <col min="3576" max="3577" width="3.28515625" style="162" customWidth="1"/>
    <col min="3578" max="3578" width="1.7109375" style="162" customWidth="1"/>
    <col min="3579" max="3579" width="3.28515625" style="162" customWidth="1"/>
    <col min="3580" max="3581" width="5.5703125" style="162" customWidth="1"/>
    <col min="3582" max="3585" width="4.28515625" style="162" customWidth="1"/>
    <col min="3586" max="3586" width="16.28515625" style="162" customWidth="1"/>
    <col min="3587" max="3587" width="2.28515625" style="162" customWidth="1"/>
    <col min="3588" max="3823" width="9.140625" style="162"/>
    <col min="3824" max="3824" width="13" style="162" customWidth="1"/>
    <col min="3825" max="3826" width="34.7109375" style="162" customWidth="1"/>
    <col min="3827" max="3827" width="3.28515625" style="162" customWidth="1"/>
    <col min="3828" max="3828" width="1.7109375" style="162" customWidth="1"/>
    <col min="3829" max="3830" width="3.28515625" style="162" customWidth="1"/>
    <col min="3831" max="3831" width="1.7109375" style="162" customWidth="1"/>
    <col min="3832" max="3833" width="3.28515625" style="162" customWidth="1"/>
    <col min="3834" max="3834" width="1.7109375" style="162" customWidth="1"/>
    <col min="3835" max="3835" width="3.28515625" style="162" customWidth="1"/>
    <col min="3836" max="3837" width="5.5703125" style="162" customWidth="1"/>
    <col min="3838" max="3841" width="4.28515625" style="162" customWidth="1"/>
    <col min="3842" max="3842" width="16.28515625" style="162" customWidth="1"/>
    <col min="3843" max="3843" width="2.28515625" style="162" customWidth="1"/>
    <col min="3844" max="4079" width="9.140625" style="162"/>
    <col min="4080" max="4080" width="13" style="162" customWidth="1"/>
    <col min="4081" max="4082" width="34.7109375" style="162" customWidth="1"/>
    <col min="4083" max="4083" width="3.28515625" style="162" customWidth="1"/>
    <col min="4084" max="4084" width="1.7109375" style="162" customWidth="1"/>
    <col min="4085" max="4086" width="3.28515625" style="162" customWidth="1"/>
    <col min="4087" max="4087" width="1.7109375" style="162" customWidth="1"/>
    <col min="4088" max="4089" width="3.28515625" style="162" customWidth="1"/>
    <col min="4090" max="4090" width="1.7109375" style="162" customWidth="1"/>
    <col min="4091" max="4091" width="3.28515625" style="162" customWidth="1"/>
    <col min="4092" max="4093" width="5.5703125" style="162" customWidth="1"/>
    <col min="4094" max="4097" width="4.28515625" style="162" customWidth="1"/>
    <col min="4098" max="4098" width="16.28515625" style="162" customWidth="1"/>
    <col min="4099" max="4099" width="2.28515625" style="162" customWidth="1"/>
    <col min="4100" max="4335" width="9.140625" style="162"/>
    <col min="4336" max="4336" width="13" style="162" customWidth="1"/>
    <col min="4337" max="4338" width="34.7109375" style="162" customWidth="1"/>
    <col min="4339" max="4339" width="3.28515625" style="162" customWidth="1"/>
    <col min="4340" max="4340" width="1.7109375" style="162" customWidth="1"/>
    <col min="4341" max="4342" width="3.28515625" style="162" customWidth="1"/>
    <col min="4343" max="4343" width="1.7109375" style="162" customWidth="1"/>
    <col min="4344" max="4345" width="3.28515625" style="162" customWidth="1"/>
    <col min="4346" max="4346" width="1.7109375" style="162" customWidth="1"/>
    <col min="4347" max="4347" width="3.28515625" style="162" customWidth="1"/>
    <col min="4348" max="4349" width="5.5703125" style="162" customWidth="1"/>
    <col min="4350" max="4353" width="4.28515625" style="162" customWidth="1"/>
    <col min="4354" max="4354" width="16.28515625" style="162" customWidth="1"/>
    <col min="4355" max="4355" width="2.28515625" style="162" customWidth="1"/>
    <col min="4356" max="4591" width="9.140625" style="162"/>
    <col min="4592" max="4592" width="13" style="162" customWidth="1"/>
    <col min="4593" max="4594" width="34.7109375" style="162" customWidth="1"/>
    <col min="4595" max="4595" width="3.28515625" style="162" customWidth="1"/>
    <col min="4596" max="4596" width="1.7109375" style="162" customWidth="1"/>
    <col min="4597" max="4598" width="3.28515625" style="162" customWidth="1"/>
    <col min="4599" max="4599" width="1.7109375" style="162" customWidth="1"/>
    <col min="4600" max="4601" width="3.28515625" style="162" customWidth="1"/>
    <col min="4602" max="4602" width="1.7109375" style="162" customWidth="1"/>
    <col min="4603" max="4603" width="3.28515625" style="162" customWidth="1"/>
    <col min="4604" max="4605" width="5.5703125" style="162" customWidth="1"/>
    <col min="4606" max="4609" width="4.28515625" style="162" customWidth="1"/>
    <col min="4610" max="4610" width="16.28515625" style="162" customWidth="1"/>
    <col min="4611" max="4611" width="2.28515625" style="162" customWidth="1"/>
    <col min="4612" max="4847" width="9.140625" style="162"/>
    <col min="4848" max="4848" width="13" style="162" customWidth="1"/>
    <col min="4849" max="4850" width="34.7109375" style="162" customWidth="1"/>
    <col min="4851" max="4851" width="3.28515625" style="162" customWidth="1"/>
    <col min="4852" max="4852" width="1.7109375" style="162" customWidth="1"/>
    <col min="4853" max="4854" width="3.28515625" style="162" customWidth="1"/>
    <col min="4855" max="4855" width="1.7109375" style="162" customWidth="1"/>
    <col min="4856" max="4857" width="3.28515625" style="162" customWidth="1"/>
    <col min="4858" max="4858" width="1.7109375" style="162" customWidth="1"/>
    <col min="4859" max="4859" width="3.28515625" style="162" customWidth="1"/>
    <col min="4860" max="4861" width="5.5703125" style="162" customWidth="1"/>
    <col min="4862" max="4865" width="4.28515625" style="162" customWidth="1"/>
    <col min="4866" max="4866" width="16.28515625" style="162" customWidth="1"/>
    <col min="4867" max="4867" width="2.28515625" style="162" customWidth="1"/>
    <col min="4868" max="5103" width="9.140625" style="162"/>
    <col min="5104" max="5104" width="13" style="162" customWidth="1"/>
    <col min="5105" max="5106" width="34.7109375" style="162" customWidth="1"/>
    <col min="5107" max="5107" width="3.28515625" style="162" customWidth="1"/>
    <col min="5108" max="5108" width="1.7109375" style="162" customWidth="1"/>
    <col min="5109" max="5110" width="3.28515625" style="162" customWidth="1"/>
    <col min="5111" max="5111" width="1.7109375" style="162" customWidth="1"/>
    <col min="5112" max="5113" width="3.28515625" style="162" customWidth="1"/>
    <col min="5114" max="5114" width="1.7109375" style="162" customWidth="1"/>
    <col min="5115" max="5115" width="3.28515625" style="162" customWidth="1"/>
    <col min="5116" max="5117" width="5.5703125" style="162" customWidth="1"/>
    <col min="5118" max="5121" width="4.28515625" style="162" customWidth="1"/>
    <col min="5122" max="5122" width="16.28515625" style="162" customWidth="1"/>
    <col min="5123" max="5123" width="2.28515625" style="162" customWidth="1"/>
    <col min="5124" max="5359" width="9.140625" style="162"/>
    <col min="5360" max="5360" width="13" style="162" customWidth="1"/>
    <col min="5361" max="5362" width="34.7109375" style="162" customWidth="1"/>
    <col min="5363" max="5363" width="3.28515625" style="162" customWidth="1"/>
    <col min="5364" max="5364" width="1.7109375" style="162" customWidth="1"/>
    <col min="5365" max="5366" width="3.28515625" style="162" customWidth="1"/>
    <col min="5367" max="5367" width="1.7109375" style="162" customWidth="1"/>
    <col min="5368" max="5369" width="3.28515625" style="162" customWidth="1"/>
    <col min="5370" max="5370" width="1.7109375" style="162" customWidth="1"/>
    <col min="5371" max="5371" width="3.28515625" style="162" customWidth="1"/>
    <col min="5372" max="5373" width="5.5703125" style="162" customWidth="1"/>
    <col min="5374" max="5377" width="4.28515625" style="162" customWidth="1"/>
    <col min="5378" max="5378" width="16.28515625" style="162" customWidth="1"/>
    <col min="5379" max="5379" width="2.28515625" style="162" customWidth="1"/>
    <col min="5380" max="5615" width="9.140625" style="162"/>
    <col min="5616" max="5616" width="13" style="162" customWidth="1"/>
    <col min="5617" max="5618" width="34.7109375" style="162" customWidth="1"/>
    <col min="5619" max="5619" width="3.28515625" style="162" customWidth="1"/>
    <col min="5620" max="5620" width="1.7109375" style="162" customWidth="1"/>
    <col min="5621" max="5622" width="3.28515625" style="162" customWidth="1"/>
    <col min="5623" max="5623" width="1.7109375" style="162" customWidth="1"/>
    <col min="5624" max="5625" width="3.28515625" style="162" customWidth="1"/>
    <col min="5626" max="5626" width="1.7109375" style="162" customWidth="1"/>
    <col min="5627" max="5627" width="3.28515625" style="162" customWidth="1"/>
    <col min="5628" max="5629" width="5.5703125" style="162" customWidth="1"/>
    <col min="5630" max="5633" width="4.28515625" style="162" customWidth="1"/>
    <col min="5634" max="5634" width="16.28515625" style="162" customWidth="1"/>
    <col min="5635" max="5635" width="2.28515625" style="162" customWidth="1"/>
    <col min="5636" max="5871" width="9.140625" style="162"/>
    <col min="5872" max="5872" width="13" style="162" customWidth="1"/>
    <col min="5873" max="5874" width="34.7109375" style="162" customWidth="1"/>
    <col min="5875" max="5875" width="3.28515625" style="162" customWidth="1"/>
    <col min="5876" max="5876" width="1.7109375" style="162" customWidth="1"/>
    <col min="5877" max="5878" width="3.28515625" style="162" customWidth="1"/>
    <col min="5879" max="5879" width="1.7109375" style="162" customWidth="1"/>
    <col min="5880" max="5881" width="3.28515625" style="162" customWidth="1"/>
    <col min="5882" max="5882" width="1.7109375" style="162" customWidth="1"/>
    <col min="5883" max="5883" width="3.28515625" style="162" customWidth="1"/>
    <col min="5884" max="5885" width="5.5703125" style="162" customWidth="1"/>
    <col min="5886" max="5889" width="4.28515625" style="162" customWidth="1"/>
    <col min="5890" max="5890" width="16.28515625" style="162" customWidth="1"/>
    <col min="5891" max="5891" width="2.28515625" style="162" customWidth="1"/>
    <col min="5892" max="6127" width="9.140625" style="162"/>
    <col min="6128" max="6128" width="13" style="162" customWidth="1"/>
    <col min="6129" max="6130" width="34.7109375" style="162" customWidth="1"/>
    <col min="6131" max="6131" width="3.28515625" style="162" customWidth="1"/>
    <col min="6132" max="6132" width="1.7109375" style="162" customWidth="1"/>
    <col min="6133" max="6134" width="3.28515625" style="162" customWidth="1"/>
    <col min="6135" max="6135" width="1.7109375" style="162" customWidth="1"/>
    <col min="6136" max="6137" width="3.28515625" style="162" customWidth="1"/>
    <col min="6138" max="6138" width="1.7109375" style="162" customWidth="1"/>
    <col min="6139" max="6139" width="3.28515625" style="162" customWidth="1"/>
    <col min="6140" max="6141" width="5.5703125" style="162" customWidth="1"/>
    <col min="6142" max="6145" width="4.28515625" style="162" customWidth="1"/>
    <col min="6146" max="6146" width="16.28515625" style="162" customWidth="1"/>
    <col min="6147" max="6147" width="2.28515625" style="162" customWidth="1"/>
    <col min="6148" max="6383" width="9.140625" style="162"/>
    <col min="6384" max="6384" width="13" style="162" customWidth="1"/>
    <col min="6385" max="6386" width="34.7109375" style="162" customWidth="1"/>
    <col min="6387" max="6387" width="3.28515625" style="162" customWidth="1"/>
    <col min="6388" max="6388" width="1.7109375" style="162" customWidth="1"/>
    <col min="6389" max="6390" width="3.28515625" style="162" customWidth="1"/>
    <col min="6391" max="6391" width="1.7109375" style="162" customWidth="1"/>
    <col min="6392" max="6393" width="3.28515625" style="162" customWidth="1"/>
    <col min="6394" max="6394" width="1.7109375" style="162" customWidth="1"/>
    <col min="6395" max="6395" width="3.28515625" style="162" customWidth="1"/>
    <col min="6396" max="6397" width="5.5703125" style="162" customWidth="1"/>
    <col min="6398" max="6401" width="4.28515625" style="162" customWidth="1"/>
    <col min="6402" max="6402" width="16.28515625" style="162" customWidth="1"/>
    <col min="6403" max="6403" width="2.28515625" style="162" customWidth="1"/>
    <col min="6404" max="6639" width="9.140625" style="162"/>
    <col min="6640" max="6640" width="13" style="162" customWidth="1"/>
    <col min="6641" max="6642" width="34.7109375" style="162" customWidth="1"/>
    <col min="6643" max="6643" width="3.28515625" style="162" customWidth="1"/>
    <col min="6644" max="6644" width="1.7109375" style="162" customWidth="1"/>
    <col min="6645" max="6646" width="3.28515625" style="162" customWidth="1"/>
    <col min="6647" max="6647" width="1.7109375" style="162" customWidth="1"/>
    <col min="6648" max="6649" width="3.28515625" style="162" customWidth="1"/>
    <col min="6650" max="6650" width="1.7109375" style="162" customWidth="1"/>
    <col min="6651" max="6651" width="3.28515625" style="162" customWidth="1"/>
    <col min="6652" max="6653" width="5.5703125" style="162" customWidth="1"/>
    <col min="6654" max="6657" width="4.28515625" style="162" customWidth="1"/>
    <col min="6658" max="6658" width="16.28515625" style="162" customWidth="1"/>
    <col min="6659" max="6659" width="2.28515625" style="162" customWidth="1"/>
    <col min="6660" max="6895" width="9.140625" style="162"/>
    <col min="6896" max="6896" width="13" style="162" customWidth="1"/>
    <col min="6897" max="6898" width="34.7109375" style="162" customWidth="1"/>
    <col min="6899" max="6899" width="3.28515625" style="162" customWidth="1"/>
    <col min="6900" max="6900" width="1.7109375" style="162" customWidth="1"/>
    <col min="6901" max="6902" width="3.28515625" style="162" customWidth="1"/>
    <col min="6903" max="6903" width="1.7109375" style="162" customWidth="1"/>
    <col min="6904" max="6905" width="3.28515625" style="162" customWidth="1"/>
    <col min="6906" max="6906" width="1.7109375" style="162" customWidth="1"/>
    <col min="6907" max="6907" width="3.28515625" style="162" customWidth="1"/>
    <col min="6908" max="6909" width="5.5703125" style="162" customWidth="1"/>
    <col min="6910" max="6913" width="4.28515625" style="162" customWidth="1"/>
    <col min="6914" max="6914" width="16.28515625" style="162" customWidth="1"/>
    <col min="6915" max="6915" width="2.28515625" style="162" customWidth="1"/>
    <col min="6916" max="7151" width="9.140625" style="162"/>
    <col min="7152" max="7152" width="13" style="162" customWidth="1"/>
    <col min="7153" max="7154" width="34.7109375" style="162" customWidth="1"/>
    <col min="7155" max="7155" width="3.28515625" style="162" customWidth="1"/>
    <col min="7156" max="7156" width="1.7109375" style="162" customWidth="1"/>
    <col min="7157" max="7158" width="3.28515625" style="162" customWidth="1"/>
    <col min="7159" max="7159" width="1.7109375" style="162" customWidth="1"/>
    <col min="7160" max="7161" width="3.28515625" style="162" customWidth="1"/>
    <col min="7162" max="7162" width="1.7109375" style="162" customWidth="1"/>
    <col min="7163" max="7163" width="3.28515625" style="162" customWidth="1"/>
    <col min="7164" max="7165" width="5.5703125" style="162" customWidth="1"/>
    <col min="7166" max="7169" width="4.28515625" style="162" customWidth="1"/>
    <col min="7170" max="7170" width="16.28515625" style="162" customWidth="1"/>
    <col min="7171" max="7171" width="2.28515625" style="162" customWidth="1"/>
    <col min="7172" max="7407" width="9.140625" style="162"/>
    <col min="7408" max="7408" width="13" style="162" customWidth="1"/>
    <col min="7409" max="7410" width="34.7109375" style="162" customWidth="1"/>
    <col min="7411" max="7411" width="3.28515625" style="162" customWidth="1"/>
    <col min="7412" max="7412" width="1.7109375" style="162" customWidth="1"/>
    <col min="7413" max="7414" width="3.28515625" style="162" customWidth="1"/>
    <col min="7415" max="7415" width="1.7109375" style="162" customWidth="1"/>
    <col min="7416" max="7417" width="3.28515625" style="162" customWidth="1"/>
    <col min="7418" max="7418" width="1.7109375" style="162" customWidth="1"/>
    <col min="7419" max="7419" width="3.28515625" style="162" customWidth="1"/>
    <col min="7420" max="7421" width="5.5703125" style="162" customWidth="1"/>
    <col min="7422" max="7425" width="4.28515625" style="162" customWidth="1"/>
    <col min="7426" max="7426" width="16.28515625" style="162" customWidth="1"/>
    <col min="7427" max="7427" width="2.28515625" style="162" customWidth="1"/>
    <col min="7428" max="7663" width="9.140625" style="162"/>
    <col min="7664" max="7664" width="13" style="162" customWidth="1"/>
    <col min="7665" max="7666" width="34.7109375" style="162" customWidth="1"/>
    <col min="7667" max="7667" width="3.28515625" style="162" customWidth="1"/>
    <col min="7668" max="7668" width="1.7109375" style="162" customWidth="1"/>
    <col min="7669" max="7670" width="3.28515625" style="162" customWidth="1"/>
    <col min="7671" max="7671" width="1.7109375" style="162" customWidth="1"/>
    <col min="7672" max="7673" width="3.28515625" style="162" customWidth="1"/>
    <col min="7674" max="7674" width="1.7109375" style="162" customWidth="1"/>
    <col min="7675" max="7675" width="3.28515625" style="162" customWidth="1"/>
    <col min="7676" max="7677" width="5.5703125" style="162" customWidth="1"/>
    <col min="7678" max="7681" width="4.28515625" style="162" customWidth="1"/>
    <col min="7682" max="7682" width="16.28515625" style="162" customWidth="1"/>
    <col min="7683" max="7683" width="2.28515625" style="162" customWidth="1"/>
    <col min="7684" max="7919" width="9.140625" style="162"/>
    <col min="7920" max="7920" width="13" style="162" customWidth="1"/>
    <col min="7921" max="7922" width="34.7109375" style="162" customWidth="1"/>
    <col min="7923" max="7923" width="3.28515625" style="162" customWidth="1"/>
    <col min="7924" max="7924" width="1.7109375" style="162" customWidth="1"/>
    <col min="7925" max="7926" width="3.28515625" style="162" customWidth="1"/>
    <col min="7927" max="7927" width="1.7109375" style="162" customWidth="1"/>
    <col min="7928" max="7929" width="3.28515625" style="162" customWidth="1"/>
    <col min="7930" max="7930" width="1.7109375" style="162" customWidth="1"/>
    <col min="7931" max="7931" width="3.28515625" style="162" customWidth="1"/>
    <col min="7932" max="7933" width="5.5703125" style="162" customWidth="1"/>
    <col min="7934" max="7937" width="4.28515625" style="162" customWidth="1"/>
    <col min="7938" max="7938" width="16.28515625" style="162" customWidth="1"/>
    <col min="7939" max="7939" width="2.28515625" style="162" customWidth="1"/>
    <col min="7940" max="8175" width="9.140625" style="162"/>
    <col min="8176" max="8176" width="13" style="162" customWidth="1"/>
    <col min="8177" max="8178" width="34.7109375" style="162" customWidth="1"/>
    <col min="8179" max="8179" width="3.28515625" style="162" customWidth="1"/>
    <col min="8180" max="8180" width="1.7109375" style="162" customWidth="1"/>
    <col min="8181" max="8182" width="3.28515625" style="162" customWidth="1"/>
    <col min="8183" max="8183" width="1.7109375" style="162" customWidth="1"/>
    <col min="8184" max="8185" width="3.28515625" style="162" customWidth="1"/>
    <col min="8186" max="8186" width="1.7109375" style="162" customWidth="1"/>
    <col min="8187" max="8187" width="3.28515625" style="162" customWidth="1"/>
    <col min="8188" max="8189" width="5.5703125" style="162" customWidth="1"/>
    <col min="8190" max="8193" width="4.28515625" style="162" customWidth="1"/>
    <col min="8194" max="8194" width="16.28515625" style="162" customWidth="1"/>
    <col min="8195" max="8195" width="2.28515625" style="162" customWidth="1"/>
    <col min="8196" max="8431" width="9.140625" style="162"/>
    <col min="8432" max="8432" width="13" style="162" customWidth="1"/>
    <col min="8433" max="8434" width="34.7109375" style="162" customWidth="1"/>
    <col min="8435" max="8435" width="3.28515625" style="162" customWidth="1"/>
    <col min="8436" max="8436" width="1.7109375" style="162" customWidth="1"/>
    <col min="8437" max="8438" width="3.28515625" style="162" customWidth="1"/>
    <col min="8439" max="8439" width="1.7109375" style="162" customWidth="1"/>
    <col min="8440" max="8441" width="3.28515625" style="162" customWidth="1"/>
    <col min="8442" max="8442" width="1.7109375" style="162" customWidth="1"/>
    <col min="8443" max="8443" width="3.28515625" style="162" customWidth="1"/>
    <col min="8444" max="8445" width="5.5703125" style="162" customWidth="1"/>
    <col min="8446" max="8449" width="4.28515625" style="162" customWidth="1"/>
    <col min="8450" max="8450" width="16.28515625" style="162" customWidth="1"/>
    <col min="8451" max="8451" width="2.28515625" style="162" customWidth="1"/>
    <col min="8452" max="8687" width="9.140625" style="162"/>
    <col min="8688" max="8688" width="13" style="162" customWidth="1"/>
    <col min="8689" max="8690" width="34.7109375" style="162" customWidth="1"/>
    <col min="8691" max="8691" width="3.28515625" style="162" customWidth="1"/>
    <col min="8692" max="8692" width="1.7109375" style="162" customWidth="1"/>
    <col min="8693" max="8694" width="3.28515625" style="162" customWidth="1"/>
    <col min="8695" max="8695" width="1.7109375" style="162" customWidth="1"/>
    <col min="8696" max="8697" width="3.28515625" style="162" customWidth="1"/>
    <col min="8698" max="8698" width="1.7109375" style="162" customWidth="1"/>
    <col min="8699" max="8699" width="3.28515625" style="162" customWidth="1"/>
    <col min="8700" max="8701" width="5.5703125" style="162" customWidth="1"/>
    <col min="8702" max="8705" width="4.28515625" style="162" customWidth="1"/>
    <col min="8706" max="8706" width="16.28515625" style="162" customWidth="1"/>
    <col min="8707" max="8707" width="2.28515625" style="162" customWidth="1"/>
    <col min="8708" max="8943" width="9.140625" style="162"/>
    <col min="8944" max="8944" width="13" style="162" customWidth="1"/>
    <col min="8945" max="8946" width="34.7109375" style="162" customWidth="1"/>
    <col min="8947" max="8947" width="3.28515625" style="162" customWidth="1"/>
    <col min="8948" max="8948" width="1.7109375" style="162" customWidth="1"/>
    <col min="8949" max="8950" width="3.28515625" style="162" customWidth="1"/>
    <col min="8951" max="8951" width="1.7109375" style="162" customWidth="1"/>
    <col min="8952" max="8953" width="3.28515625" style="162" customWidth="1"/>
    <col min="8954" max="8954" width="1.7109375" style="162" customWidth="1"/>
    <col min="8955" max="8955" width="3.28515625" style="162" customWidth="1"/>
    <col min="8956" max="8957" width="5.5703125" style="162" customWidth="1"/>
    <col min="8958" max="8961" width="4.28515625" style="162" customWidth="1"/>
    <col min="8962" max="8962" width="16.28515625" style="162" customWidth="1"/>
    <col min="8963" max="8963" width="2.28515625" style="162" customWidth="1"/>
    <col min="8964" max="9199" width="9.140625" style="162"/>
    <col min="9200" max="9200" width="13" style="162" customWidth="1"/>
    <col min="9201" max="9202" width="34.7109375" style="162" customWidth="1"/>
    <col min="9203" max="9203" width="3.28515625" style="162" customWidth="1"/>
    <col min="9204" max="9204" width="1.7109375" style="162" customWidth="1"/>
    <col min="9205" max="9206" width="3.28515625" style="162" customWidth="1"/>
    <col min="9207" max="9207" width="1.7109375" style="162" customWidth="1"/>
    <col min="9208" max="9209" width="3.28515625" style="162" customWidth="1"/>
    <col min="9210" max="9210" width="1.7109375" style="162" customWidth="1"/>
    <col min="9211" max="9211" width="3.28515625" style="162" customWidth="1"/>
    <col min="9212" max="9213" width="5.5703125" style="162" customWidth="1"/>
    <col min="9214" max="9217" width="4.28515625" style="162" customWidth="1"/>
    <col min="9218" max="9218" width="16.28515625" style="162" customWidth="1"/>
    <col min="9219" max="9219" width="2.28515625" style="162" customWidth="1"/>
    <col min="9220" max="9455" width="9.140625" style="162"/>
    <col min="9456" max="9456" width="13" style="162" customWidth="1"/>
    <col min="9457" max="9458" width="34.7109375" style="162" customWidth="1"/>
    <col min="9459" max="9459" width="3.28515625" style="162" customWidth="1"/>
    <col min="9460" max="9460" width="1.7109375" style="162" customWidth="1"/>
    <col min="9461" max="9462" width="3.28515625" style="162" customWidth="1"/>
    <col min="9463" max="9463" width="1.7109375" style="162" customWidth="1"/>
    <col min="9464" max="9465" width="3.28515625" style="162" customWidth="1"/>
    <col min="9466" max="9466" width="1.7109375" style="162" customWidth="1"/>
    <col min="9467" max="9467" width="3.28515625" style="162" customWidth="1"/>
    <col min="9468" max="9469" width="5.5703125" style="162" customWidth="1"/>
    <col min="9470" max="9473" width="4.28515625" style="162" customWidth="1"/>
    <col min="9474" max="9474" width="16.28515625" style="162" customWidth="1"/>
    <col min="9475" max="9475" width="2.28515625" style="162" customWidth="1"/>
    <col min="9476" max="9711" width="9.140625" style="162"/>
    <col min="9712" max="9712" width="13" style="162" customWidth="1"/>
    <col min="9713" max="9714" width="34.7109375" style="162" customWidth="1"/>
    <col min="9715" max="9715" width="3.28515625" style="162" customWidth="1"/>
    <col min="9716" max="9716" width="1.7109375" style="162" customWidth="1"/>
    <col min="9717" max="9718" width="3.28515625" style="162" customWidth="1"/>
    <col min="9719" max="9719" width="1.7109375" style="162" customWidth="1"/>
    <col min="9720" max="9721" width="3.28515625" style="162" customWidth="1"/>
    <col min="9722" max="9722" width="1.7109375" style="162" customWidth="1"/>
    <col min="9723" max="9723" width="3.28515625" style="162" customWidth="1"/>
    <col min="9724" max="9725" width="5.5703125" style="162" customWidth="1"/>
    <col min="9726" max="9729" width="4.28515625" style="162" customWidth="1"/>
    <col min="9730" max="9730" width="16.28515625" style="162" customWidth="1"/>
    <col min="9731" max="9731" width="2.28515625" style="162" customWidth="1"/>
    <col min="9732" max="9967" width="9.140625" style="162"/>
    <col min="9968" max="9968" width="13" style="162" customWidth="1"/>
    <col min="9969" max="9970" width="34.7109375" style="162" customWidth="1"/>
    <col min="9971" max="9971" width="3.28515625" style="162" customWidth="1"/>
    <col min="9972" max="9972" width="1.7109375" style="162" customWidth="1"/>
    <col min="9973" max="9974" width="3.28515625" style="162" customWidth="1"/>
    <col min="9975" max="9975" width="1.7109375" style="162" customWidth="1"/>
    <col min="9976" max="9977" width="3.28515625" style="162" customWidth="1"/>
    <col min="9978" max="9978" width="1.7109375" style="162" customWidth="1"/>
    <col min="9979" max="9979" width="3.28515625" style="162" customWidth="1"/>
    <col min="9980" max="9981" width="5.5703125" style="162" customWidth="1"/>
    <col min="9982" max="9985" width="4.28515625" style="162" customWidth="1"/>
    <col min="9986" max="9986" width="16.28515625" style="162" customWidth="1"/>
    <col min="9987" max="9987" width="2.28515625" style="162" customWidth="1"/>
    <col min="9988" max="10223" width="9.140625" style="162"/>
    <col min="10224" max="10224" width="13" style="162" customWidth="1"/>
    <col min="10225" max="10226" width="34.7109375" style="162" customWidth="1"/>
    <col min="10227" max="10227" width="3.28515625" style="162" customWidth="1"/>
    <col min="10228" max="10228" width="1.7109375" style="162" customWidth="1"/>
    <col min="10229" max="10230" width="3.28515625" style="162" customWidth="1"/>
    <col min="10231" max="10231" width="1.7109375" style="162" customWidth="1"/>
    <col min="10232" max="10233" width="3.28515625" style="162" customWidth="1"/>
    <col min="10234" max="10234" width="1.7109375" style="162" customWidth="1"/>
    <col min="10235" max="10235" width="3.28515625" style="162" customWidth="1"/>
    <col min="10236" max="10237" width="5.5703125" style="162" customWidth="1"/>
    <col min="10238" max="10241" width="4.28515625" style="162" customWidth="1"/>
    <col min="10242" max="10242" width="16.28515625" style="162" customWidth="1"/>
    <col min="10243" max="10243" width="2.28515625" style="162" customWidth="1"/>
    <col min="10244" max="10479" width="9.140625" style="162"/>
    <col min="10480" max="10480" width="13" style="162" customWidth="1"/>
    <col min="10481" max="10482" width="34.7109375" style="162" customWidth="1"/>
    <col min="10483" max="10483" width="3.28515625" style="162" customWidth="1"/>
    <col min="10484" max="10484" width="1.7109375" style="162" customWidth="1"/>
    <col min="10485" max="10486" width="3.28515625" style="162" customWidth="1"/>
    <col min="10487" max="10487" width="1.7109375" style="162" customWidth="1"/>
    <col min="10488" max="10489" width="3.28515625" style="162" customWidth="1"/>
    <col min="10490" max="10490" width="1.7109375" style="162" customWidth="1"/>
    <col min="10491" max="10491" width="3.28515625" style="162" customWidth="1"/>
    <col min="10492" max="10493" width="5.5703125" style="162" customWidth="1"/>
    <col min="10494" max="10497" width="4.28515625" style="162" customWidth="1"/>
    <col min="10498" max="10498" width="16.28515625" style="162" customWidth="1"/>
    <col min="10499" max="10499" width="2.28515625" style="162" customWidth="1"/>
    <col min="10500" max="10735" width="9.140625" style="162"/>
    <col min="10736" max="10736" width="13" style="162" customWidth="1"/>
    <col min="10737" max="10738" width="34.7109375" style="162" customWidth="1"/>
    <col min="10739" max="10739" width="3.28515625" style="162" customWidth="1"/>
    <col min="10740" max="10740" width="1.7109375" style="162" customWidth="1"/>
    <col min="10741" max="10742" width="3.28515625" style="162" customWidth="1"/>
    <col min="10743" max="10743" width="1.7109375" style="162" customWidth="1"/>
    <col min="10744" max="10745" width="3.28515625" style="162" customWidth="1"/>
    <col min="10746" max="10746" width="1.7109375" style="162" customWidth="1"/>
    <col min="10747" max="10747" width="3.28515625" style="162" customWidth="1"/>
    <col min="10748" max="10749" width="5.5703125" style="162" customWidth="1"/>
    <col min="10750" max="10753" width="4.28515625" style="162" customWidth="1"/>
    <col min="10754" max="10754" width="16.28515625" style="162" customWidth="1"/>
    <col min="10755" max="10755" width="2.28515625" style="162" customWidth="1"/>
    <col min="10756" max="10991" width="9.140625" style="162"/>
    <col min="10992" max="10992" width="13" style="162" customWidth="1"/>
    <col min="10993" max="10994" width="34.7109375" style="162" customWidth="1"/>
    <col min="10995" max="10995" width="3.28515625" style="162" customWidth="1"/>
    <col min="10996" max="10996" width="1.7109375" style="162" customWidth="1"/>
    <col min="10997" max="10998" width="3.28515625" style="162" customWidth="1"/>
    <col min="10999" max="10999" width="1.7109375" style="162" customWidth="1"/>
    <col min="11000" max="11001" width="3.28515625" style="162" customWidth="1"/>
    <col min="11002" max="11002" width="1.7109375" style="162" customWidth="1"/>
    <col min="11003" max="11003" width="3.28515625" style="162" customWidth="1"/>
    <col min="11004" max="11005" width="5.5703125" style="162" customWidth="1"/>
    <col min="11006" max="11009" width="4.28515625" style="162" customWidth="1"/>
    <col min="11010" max="11010" width="16.28515625" style="162" customWidth="1"/>
    <col min="11011" max="11011" width="2.28515625" style="162" customWidth="1"/>
    <col min="11012" max="11247" width="9.140625" style="162"/>
    <col min="11248" max="11248" width="13" style="162" customWidth="1"/>
    <col min="11249" max="11250" width="34.7109375" style="162" customWidth="1"/>
    <col min="11251" max="11251" width="3.28515625" style="162" customWidth="1"/>
    <col min="11252" max="11252" width="1.7109375" style="162" customWidth="1"/>
    <col min="11253" max="11254" width="3.28515625" style="162" customWidth="1"/>
    <col min="11255" max="11255" width="1.7109375" style="162" customWidth="1"/>
    <col min="11256" max="11257" width="3.28515625" style="162" customWidth="1"/>
    <col min="11258" max="11258" width="1.7109375" style="162" customWidth="1"/>
    <col min="11259" max="11259" width="3.28515625" style="162" customWidth="1"/>
    <col min="11260" max="11261" width="5.5703125" style="162" customWidth="1"/>
    <col min="11262" max="11265" width="4.28515625" style="162" customWidth="1"/>
    <col min="11266" max="11266" width="16.28515625" style="162" customWidth="1"/>
    <col min="11267" max="11267" width="2.28515625" style="162" customWidth="1"/>
    <col min="11268" max="11503" width="9.140625" style="162"/>
    <col min="11504" max="11504" width="13" style="162" customWidth="1"/>
    <col min="11505" max="11506" width="34.7109375" style="162" customWidth="1"/>
    <col min="11507" max="11507" width="3.28515625" style="162" customWidth="1"/>
    <col min="11508" max="11508" width="1.7109375" style="162" customWidth="1"/>
    <col min="11509" max="11510" width="3.28515625" style="162" customWidth="1"/>
    <col min="11511" max="11511" width="1.7109375" style="162" customWidth="1"/>
    <col min="11512" max="11513" width="3.28515625" style="162" customWidth="1"/>
    <col min="11514" max="11514" width="1.7109375" style="162" customWidth="1"/>
    <col min="11515" max="11515" width="3.28515625" style="162" customWidth="1"/>
    <col min="11516" max="11517" width="5.5703125" style="162" customWidth="1"/>
    <col min="11518" max="11521" width="4.28515625" style="162" customWidth="1"/>
    <col min="11522" max="11522" width="16.28515625" style="162" customWidth="1"/>
    <col min="11523" max="11523" width="2.28515625" style="162" customWidth="1"/>
    <col min="11524" max="11759" width="9.140625" style="162"/>
    <col min="11760" max="11760" width="13" style="162" customWidth="1"/>
    <col min="11761" max="11762" width="34.7109375" style="162" customWidth="1"/>
    <col min="11763" max="11763" width="3.28515625" style="162" customWidth="1"/>
    <col min="11764" max="11764" width="1.7109375" style="162" customWidth="1"/>
    <col min="11765" max="11766" width="3.28515625" style="162" customWidth="1"/>
    <col min="11767" max="11767" width="1.7109375" style="162" customWidth="1"/>
    <col min="11768" max="11769" width="3.28515625" style="162" customWidth="1"/>
    <col min="11770" max="11770" width="1.7109375" style="162" customWidth="1"/>
    <col min="11771" max="11771" width="3.28515625" style="162" customWidth="1"/>
    <col min="11772" max="11773" width="5.5703125" style="162" customWidth="1"/>
    <col min="11774" max="11777" width="4.28515625" style="162" customWidth="1"/>
    <col min="11778" max="11778" width="16.28515625" style="162" customWidth="1"/>
    <col min="11779" max="11779" width="2.28515625" style="162" customWidth="1"/>
    <col min="11780" max="12015" width="9.140625" style="162"/>
    <col min="12016" max="12016" width="13" style="162" customWidth="1"/>
    <col min="12017" max="12018" width="34.7109375" style="162" customWidth="1"/>
    <col min="12019" max="12019" width="3.28515625" style="162" customWidth="1"/>
    <col min="12020" max="12020" width="1.7109375" style="162" customWidth="1"/>
    <col min="12021" max="12022" width="3.28515625" style="162" customWidth="1"/>
    <col min="12023" max="12023" width="1.7109375" style="162" customWidth="1"/>
    <col min="12024" max="12025" width="3.28515625" style="162" customWidth="1"/>
    <col min="12026" max="12026" width="1.7109375" style="162" customWidth="1"/>
    <col min="12027" max="12027" width="3.28515625" style="162" customWidth="1"/>
    <col min="12028" max="12029" width="5.5703125" style="162" customWidth="1"/>
    <col min="12030" max="12033" width="4.28515625" style="162" customWidth="1"/>
    <col min="12034" max="12034" width="16.28515625" style="162" customWidth="1"/>
    <col min="12035" max="12035" width="2.28515625" style="162" customWidth="1"/>
    <col min="12036" max="12271" width="9.140625" style="162"/>
    <col min="12272" max="12272" width="13" style="162" customWidth="1"/>
    <col min="12273" max="12274" width="34.7109375" style="162" customWidth="1"/>
    <col min="12275" max="12275" width="3.28515625" style="162" customWidth="1"/>
    <col min="12276" max="12276" width="1.7109375" style="162" customWidth="1"/>
    <col min="12277" max="12278" width="3.28515625" style="162" customWidth="1"/>
    <col min="12279" max="12279" width="1.7109375" style="162" customWidth="1"/>
    <col min="12280" max="12281" width="3.28515625" style="162" customWidth="1"/>
    <col min="12282" max="12282" width="1.7109375" style="162" customWidth="1"/>
    <col min="12283" max="12283" width="3.28515625" style="162" customWidth="1"/>
    <col min="12284" max="12285" width="5.5703125" style="162" customWidth="1"/>
    <col min="12286" max="12289" width="4.28515625" style="162" customWidth="1"/>
    <col min="12290" max="12290" width="16.28515625" style="162" customWidth="1"/>
    <col min="12291" max="12291" width="2.28515625" style="162" customWidth="1"/>
    <col min="12292" max="12527" width="9.140625" style="162"/>
    <col min="12528" max="12528" width="13" style="162" customWidth="1"/>
    <col min="12529" max="12530" width="34.7109375" style="162" customWidth="1"/>
    <col min="12531" max="12531" width="3.28515625" style="162" customWidth="1"/>
    <col min="12532" max="12532" width="1.7109375" style="162" customWidth="1"/>
    <col min="12533" max="12534" width="3.28515625" style="162" customWidth="1"/>
    <col min="12535" max="12535" width="1.7109375" style="162" customWidth="1"/>
    <col min="12536" max="12537" width="3.28515625" style="162" customWidth="1"/>
    <col min="12538" max="12538" width="1.7109375" style="162" customWidth="1"/>
    <col min="12539" max="12539" width="3.28515625" style="162" customWidth="1"/>
    <col min="12540" max="12541" width="5.5703125" style="162" customWidth="1"/>
    <col min="12542" max="12545" width="4.28515625" style="162" customWidth="1"/>
    <col min="12546" max="12546" width="16.28515625" style="162" customWidth="1"/>
    <col min="12547" max="12547" width="2.28515625" style="162" customWidth="1"/>
    <col min="12548" max="12783" width="9.140625" style="162"/>
    <col min="12784" max="12784" width="13" style="162" customWidth="1"/>
    <col min="12785" max="12786" width="34.7109375" style="162" customWidth="1"/>
    <col min="12787" max="12787" width="3.28515625" style="162" customWidth="1"/>
    <col min="12788" max="12788" width="1.7109375" style="162" customWidth="1"/>
    <col min="12789" max="12790" width="3.28515625" style="162" customWidth="1"/>
    <col min="12791" max="12791" width="1.7109375" style="162" customWidth="1"/>
    <col min="12792" max="12793" width="3.28515625" style="162" customWidth="1"/>
    <col min="12794" max="12794" width="1.7109375" style="162" customWidth="1"/>
    <col min="12795" max="12795" width="3.28515625" style="162" customWidth="1"/>
    <col min="12796" max="12797" width="5.5703125" style="162" customWidth="1"/>
    <col min="12798" max="12801" width="4.28515625" style="162" customWidth="1"/>
    <col min="12802" max="12802" width="16.28515625" style="162" customWidth="1"/>
    <col min="12803" max="12803" width="2.28515625" style="162" customWidth="1"/>
    <col min="12804" max="13039" width="9.140625" style="162"/>
    <col min="13040" max="13040" width="13" style="162" customWidth="1"/>
    <col min="13041" max="13042" width="34.7109375" style="162" customWidth="1"/>
    <col min="13043" max="13043" width="3.28515625" style="162" customWidth="1"/>
    <col min="13044" max="13044" width="1.7109375" style="162" customWidth="1"/>
    <col min="13045" max="13046" width="3.28515625" style="162" customWidth="1"/>
    <col min="13047" max="13047" width="1.7109375" style="162" customWidth="1"/>
    <col min="13048" max="13049" width="3.28515625" style="162" customWidth="1"/>
    <col min="13050" max="13050" width="1.7109375" style="162" customWidth="1"/>
    <col min="13051" max="13051" width="3.28515625" style="162" customWidth="1"/>
    <col min="13052" max="13053" width="5.5703125" style="162" customWidth="1"/>
    <col min="13054" max="13057" width="4.28515625" style="162" customWidth="1"/>
    <col min="13058" max="13058" width="16.28515625" style="162" customWidth="1"/>
    <col min="13059" max="13059" width="2.28515625" style="162" customWidth="1"/>
    <col min="13060" max="13295" width="9.140625" style="162"/>
    <col min="13296" max="13296" width="13" style="162" customWidth="1"/>
    <col min="13297" max="13298" width="34.7109375" style="162" customWidth="1"/>
    <col min="13299" max="13299" width="3.28515625" style="162" customWidth="1"/>
    <col min="13300" max="13300" width="1.7109375" style="162" customWidth="1"/>
    <col min="13301" max="13302" width="3.28515625" style="162" customWidth="1"/>
    <col min="13303" max="13303" width="1.7109375" style="162" customWidth="1"/>
    <col min="13304" max="13305" width="3.28515625" style="162" customWidth="1"/>
    <col min="13306" max="13306" width="1.7109375" style="162" customWidth="1"/>
    <col min="13307" max="13307" width="3.28515625" style="162" customWidth="1"/>
    <col min="13308" max="13309" width="5.5703125" style="162" customWidth="1"/>
    <col min="13310" max="13313" width="4.28515625" style="162" customWidth="1"/>
    <col min="13314" max="13314" width="16.28515625" style="162" customWidth="1"/>
    <col min="13315" max="13315" width="2.28515625" style="162" customWidth="1"/>
    <col min="13316" max="13551" width="9.140625" style="162"/>
    <col min="13552" max="13552" width="13" style="162" customWidth="1"/>
    <col min="13553" max="13554" width="34.7109375" style="162" customWidth="1"/>
    <col min="13555" max="13555" width="3.28515625" style="162" customWidth="1"/>
    <col min="13556" max="13556" width="1.7109375" style="162" customWidth="1"/>
    <col min="13557" max="13558" width="3.28515625" style="162" customWidth="1"/>
    <col min="13559" max="13559" width="1.7109375" style="162" customWidth="1"/>
    <col min="13560" max="13561" width="3.28515625" style="162" customWidth="1"/>
    <col min="13562" max="13562" width="1.7109375" style="162" customWidth="1"/>
    <col min="13563" max="13563" width="3.28515625" style="162" customWidth="1"/>
    <col min="13564" max="13565" width="5.5703125" style="162" customWidth="1"/>
    <col min="13566" max="13569" width="4.28515625" style="162" customWidth="1"/>
    <col min="13570" max="13570" width="16.28515625" style="162" customWidth="1"/>
    <col min="13571" max="13571" width="2.28515625" style="162" customWidth="1"/>
    <col min="13572" max="13807" width="9.140625" style="162"/>
    <col min="13808" max="13808" width="13" style="162" customWidth="1"/>
    <col min="13809" max="13810" width="34.7109375" style="162" customWidth="1"/>
    <col min="13811" max="13811" width="3.28515625" style="162" customWidth="1"/>
    <col min="13812" max="13812" width="1.7109375" style="162" customWidth="1"/>
    <col min="13813" max="13814" width="3.28515625" style="162" customWidth="1"/>
    <col min="13815" max="13815" width="1.7109375" style="162" customWidth="1"/>
    <col min="13816" max="13817" width="3.28515625" style="162" customWidth="1"/>
    <col min="13818" max="13818" width="1.7109375" style="162" customWidth="1"/>
    <col min="13819" max="13819" width="3.28515625" style="162" customWidth="1"/>
    <col min="13820" max="13821" width="5.5703125" style="162" customWidth="1"/>
    <col min="13822" max="13825" width="4.28515625" style="162" customWidth="1"/>
    <col min="13826" max="13826" width="16.28515625" style="162" customWidth="1"/>
    <col min="13827" max="13827" width="2.28515625" style="162" customWidth="1"/>
    <col min="13828" max="14063" width="9.140625" style="162"/>
    <col min="14064" max="14064" width="13" style="162" customWidth="1"/>
    <col min="14065" max="14066" width="34.7109375" style="162" customWidth="1"/>
    <col min="14067" max="14067" width="3.28515625" style="162" customWidth="1"/>
    <col min="14068" max="14068" width="1.7109375" style="162" customWidth="1"/>
    <col min="14069" max="14070" width="3.28515625" style="162" customWidth="1"/>
    <col min="14071" max="14071" width="1.7109375" style="162" customWidth="1"/>
    <col min="14072" max="14073" width="3.28515625" style="162" customWidth="1"/>
    <col min="14074" max="14074" width="1.7109375" style="162" customWidth="1"/>
    <col min="14075" max="14075" width="3.28515625" style="162" customWidth="1"/>
    <col min="14076" max="14077" width="5.5703125" style="162" customWidth="1"/>
    <col min="14078" max="14081" width="4.28515625" style="162" customWidth="1"/>
    <col min="14082" max="14082" width="16.28515625" style="162" customWidth="1"/>
    <col min="14083" max="14083" width="2.28515625" style="162" customWidth="1"/>
    <col min="14084" max="14319" width="9.140625" style="162"/>
    <col min="14320" max="14320" width="13" style="162" customWidth="1"/>
    <col min="14321" max="14322" width="34.7109375" style="162" customWidth="1"/>
    <col min="14323" max="14323" width="3.28515625" style="162" customWidth="1"/>
    <col min="14324" max="14324" width="1.7109375" style="162" customWidth="1"/>
    <col min="14325" max="14326" width="3.28515625" style="162" customWidth="1"/>
    <col min="14327" max="14327" width="1.7109375" style="162" customWidth="1"/>
    <col min="14328" max="14329" width="3.28515625" style="162" customWidth="1"/>
    <col min="14330" max="14330" width="1.7109375" style="162" customWidth="1"/>
    <col min="14331" max="14331" width="3.28515625" style="162" customWidth="1"/>
    <col min="14332" max="14333" width="5.5703125" style="162" customWidth="1"/>
    <col min="14334" max="14337" width="4.28515625" style="162" customWidth="1"/>
    <col min="14338" max="14338" width="16.28515625" style="162" customWidth="1"/>
    <col min="14339" max="14339" width="2.28515625" style="162" customWidth="1"/>
    <col min="14340" max="14575" width="9.140625" style="162"/>
    <col min="14576" max="14576" width="13" style="162" customWidth="1"/>
    <col min="14577" max="14578" width="34.7109375" style="162" customWidth="1"/>
    <col min="14579" max="14579" width="3.28515625" style="162" customWidth="1"/>
    <col min="14580" max="14580" width="1.7109375" style="162" customWidth="1"/>
    <col min="14581" max="14582" width="3.28515625" style="162" customWidth="1"/>
    <col min="14583" max="14583" width="1.7109375" style="162" customWidth="1"/>
    <col min="14584" max="14585" width="3.28515625" style="162" customWidth="1"/>
    <col min="14586" max="14586" width="1.7109375" style="162" customWidth="1"/>
    <col min="14587" max="14587" width="3.28515625" style="162" customWidth="1"/>
    <col min="14588" max="14589" width="5.5703125" style="162" customWidth="1"/>
    <col min="14590" max="14593" width="4.28515625" style="162" customWidth="1"/>
    <col min="14594" max="14594" width="16.28515625" style="162" customWidth="1"/>
    <col min="14595" max="14595" width="2.28515625" style="162" customWidth="1"/>
    <col min="14596" max="14831" width="9.140625" style="162"/>
    <col min="14832" max="14832" width="13" style="162" customWidth="1"/>
    <col min="14833" max="14834" width="34.7109375" style="162" customWidth="1"/>
    <col min="14835" max="14835" width="3.28515625" style="162" customWidth="1"/>
    <col min="14836" max="14836" width="1.7109375" style="162" customWidth="1"/>
    <col min="14837" max="14838" width="3.28515625" style="162" customWidth="1"/>
    <col min="14839" max="14839" width="1.7109375" style="162" customWidth="1"/>
    <col min="14840" max="14841" width="3.28515625" style="162" customWidth="1"/>
    <col min="14842" max="14842" width="1.7109375" style="162" customWidth="1"/>
    <col min="14843" max="14843" width="3.28515625" style="162" customWidth="1"/>
    <col min="14844" max="14845" width="5.5703125" style="162" customWidth="1"/>
    <col min="14846" max="14849" width="4.28515625" style="162" customWidth="1"/>
    <col min="14850" max="14850" width="16.28515625" style="162" customWidth="1"/>
    <col min="14851" max="14851" width="2.28515625" style="162" customWidth="1"/>
    <col min="14852" max="15087" width="9.140625" style="162"/>
    <col min="15088" max="15088" width="13" style="162" customWidth="1"/>
    <col min="15089" max="15090" width="34.7109375" style="162" customWidth="1"/>
    <col min="15091" max="15091" width="3.28515625" style="162" customWidth="1"/>
    <col min="15092" max="15092" width="1.7109375" style="162" customWidth="1"/>
    <col min="15093" max="15094" width="3.28515625" style="162" customWidth="1"/>
    <col min="15095" max="15095" width="1.7109375" style="162" customWidth="1"/>
    <col min="15096" max="15097" width="3.28515625" style="162" customWidth="1"/>
    <col min="15098" max="15098" width="1.7109375" style="162" customWidth="1"/>
    <col min="15099" max="15099" width="3.28515625" style="162" customWidth="1"/>
    <col min="15100" max="15101" width="5.5703125" style="162" customWidth="1"/>
    <col min="15102" max="15105" width="4.28515625" style="162" customWidth="1"/>
    <col min="15106" max="15106" width="16.28515625" style="162" customWidth="1"/>
    <col min="15107" max="15107" width="2.28515625" style="162" customWidth="1"/>
    <col min="15108" max="15343" width="9.140625" style="162"/>
    <col min="15344" max="15344" width="13" style="162" customWidth="1"/>
    <col min="15345" max="15346" width="34.7109375" style="162" customWidth="1"/>
    <col min="15347" max="15347" width="3.28515625" style="162" customWidth="1"/>
    <col min="15348" max="15348" width="1.7109375" style="162" customWidth="1"/>
    <col min="15349" max="15350" width="3.28515625" style="162" customWidth="1"/>
    <col min="15351" max="15351" width="1.7109375" style="162" customWidth="1"/>
    <col min="15352" max="15353" width="3.28515625" style="162" customWidth="1"/>
    <col min="15354" max="15354" width="1.7109375" style="162" customWidth="1"/>
    <col min="15355" max="15355" width="3.28515625" style="162" customWidth="1"/>
    <col min="15356" max="15357" width="5.5703125" style="162" customWidth="1"/>
    <col min="15358" max="15361" width="4.28515625" style="162" customWidth="1"/>
    <col min="15362" max="15362" width="16.28515625" style="162" customWidth="1"/>
    <col min="15363" max="15363" width="2.28515625" style="162" customWidth="1"/>
    <col min="15364" max="15599" width="9.140625" style="162"/>
    <col min="15600" max="15600" width="13" style="162" customWidth="1"/>
    <col min="15601" max="15602" width="34.7109375" style="162" customWidth="1"/>
    <col min="15603" max="15603" width="3.28515625" style="162" customWidth="1"/>
    <col min="15604" max="15604" width="1.7109375" style="162" customWidth="1"/>
    <col min="15605" max="15606" width="3.28515625" style="162" customWidth="1"/>
    <col min="15607" max="15607" width="1.7109375" style="162" customWidth="1"/>
    <col min="15608" max="15609" width="3.28515625" style="162" customWidth="1"/>
    <col min="15610" max="15610" width="1.7109375" style="162" customWidth="1"/>
    <col min="15611" max="15611" width="3.28515625" style="162" customWidth="1"/>
    <col min="15612" max="15613" width="5.5703125" style="162" customWidth="1"/>
    <col min="15614" max="15617" width="4.28515625" style="162" customWidth="1"/>
    <col min="15618" max="15618" width="16.28515625" style="162" customWidth="1"/>
    <col min="15619" max="15619" width="2.28515625" style="162" customWidth="1"/>
    <col min="15620" max="15855" width="9.140625" style="162"/>
    <col min="15856" max="15856" width="13" style="162" customWidth="1"/>
    <col min="15857" max="15858" width="34.7109375" style="162" customWidth="1"/>
    <col min="15859" max="15859" width="3.28515625" style="162" customWidth="1"/>
    <col min="15860" max="15860" width="1.7109375" style="162" customWidth="1"/>
    <col min="15861" max="15862" width="3.28515625" style="162" customWidth="1"/>
    <col min="15863" max="15863" width="1.7109375" style="162" customWidth="1"/>
    <col min="15864" max="15865" width="3.28515625" style="162" customWidth="1"/>
    <col min="15866" max="15866" width="1.7109375" style="162" customWidth="1"/>
    <col min="15867" max="15867" width="3.28515625" style="162" customWidth="1"/>
    <col min="15868" max="15869" width="5.5703125" style="162" customWidth="1"/>
    <col min="15870" max="15873" width="4.28515625" style="162" customWidth="1"/>
    <col min="15874" max="15874" width="16.28515625" style="162" customWidth="1"/>
    <col min="15875" max="15875" width="2.28515625" style="162" customWidth="1"/>
    <col min="15876" max="16111" width="9.140625" style="162"/>
    <col min="16112" max="16112" width="13" style="162" customWidth="1"/>
    <col min="16113" max="16114" width="34.7109375" style="162" customWidth="1"/>
    <col min="16115" max="16115" width="3.28515625" style="162" customWidth="1"/>
    <col min="16116" max="16116" width="1.7109375" style="162" customWidth="1"/>
    <col min="16117" max="16118" width="3.28515625" style="162" customWidth="1"/>
    <col min="16119" max="16119" width="1.7109375" style="162" customWidth="1"/>
    <col min="16120" max="16121" width="3.28515625" style="162" customWidth="1"/>
    <col min="16122" max="16122" width="1.7109375" style="162" customWidth="1"/>
    <col min="16123" max="16123" width="3.28515625" style="162" customWidth="1"/>
    <col min="16124" max="16125" width="5.5703125" style="162" customWidth="1"/>
    <col min="16126" max="16129" width="4.28515625" style="162" customWidth="1"/>
    <col min="16130" max="16130" width="16.28515625" style="162" customWidth="1"/>
    <col min="16131" max="16131" width="2.28515625" style="162" customWidth="1"/>
    <col min="16132" max="16384" width="9.140625" style="162"/>
  </cols>
  <sheetData>
    <row r="1" spans="1:4" ht="20.45" customHeight="1">
      <c r="A1" s="241" t="s">
        <v>0</v>
      </c>
      <c r="B1" s="244" t="s">
        <v>265</v>
      </c>
      <c r="C1" s="244" t="s">
        <v>257</v>
      </c>
      <c r="D1" s="241" t="str">
        <f>A1</f>
        <v>1. kolo</v>
      </c>
    </row>
    <row r="2" spans="1:4" ht="10.15" customHeight="1">
      <c r="A2" s="242">
        <v>1</v>
      </c>
      <c r="B2" s="243" t="str">
        <f>VLOOKUP(D2,Systém!$P$5:$Q$14,2,FALSE)</f>
        <v>SKB Český Krumlov "B"</v>
      </c>
      <c r="C2" s="243" t="str">
        <f>VLOOKUP(A2,Systém!$P$5:$Q$14,2,FALSE)</f>
        <v>SKB Český Krumlov "A"</v>
      </c>
      <c r="D2" s="242">
        <v>10</v>
      </c>
    </row>
    <row r="3" spans="1:4" ht="30" customHeight="1">
      <c r="A3" s="202" t="s">
        <v>106</v>
      </c>
      <c r="B3" s="203"/>
      <c r="C3" s="203"/>
      <c r="D3" s="202" t="s">
        <v>106</v>
      </c>
    </row>
    <row r="4" spans="1:4" ht="30" customHeight="1">
      <c r="A4" s="202" t="s">
        <v>107</v>
      </c>
      <c r="B4" s="203"/>
      <c r="C4" s="203"/>
      <c r="D4" s="202" t="s">
        <v>107</v>
      </c>
    </row>
    <row r="5" spans="1:4" ht="30" customHeight="1">
      <c r="A5" s="202" t="s">
        <v>108</v>
      </c>
      <c r="B5" s="203"/>
      <c r="C5" s="203"/>
      <c r="D5" s="202" t="s">
        <v>108</v>
      </c>
    </row>
    <row r="6" spans="1:4" ht="30" customHeight="1">
      <c r="A6" s="202" t="s">
        <v>109</v>
      </c>
      <c r="B6" s="218"/>
      <c r="C6" s="218"/>
      <c r="D6" s="202" t="s">
        <v>109</v>
      </c>
    </row>
    <row r="7" spans="1:4" ht="30" customHeight="1">
      <c r="A7" s="202" t="s">
        <v>36</v>
      </c>
      <c r="B7" s="218"/>
      <c r="C7" s="218"/>
      <c r="D7" s="202" t="s">
        <v>36</v>
      </c>
    </row>
    <row r="8" spans="1:4" ht="20.45" customHeight="1">
      <c r="A8" s="241" t="str">
        <f>A1</f>
        <v>1. kolo</v>
      </c>
      <c r="B8" s="244" t="str">
        <f>VLOOKUP(A9,Systém!$P$5:$Q$14,2,FALSE)</f>
        <v>SKB Český Krumlov "C"</v>
      </c>
      <c r="C8" s="244" t="str">
        <f>VLOOKUP(D9,Systém!$P$5:$Q$14,2,FALSE)</f>
        <v>SKB Český Krumlov "D"</v>
      </c>
      <c r="D8" s="241" t="str">
        <f>A8</f>
        <v>1. kolo</v>
      </c>
    </row>
    <row r="9" spans="1:4" ht="10.15" customHeight="1">
      <c r="A9" s="242">
        <v>2</v>
      </c>
      <c r="B9" s="243" t="str">
        <f>VLOOKUP(D9,Systém!$P$5:$Q$14,2,FALSE)</f>
        <v>SKB Český Krumlov "D"</v>
      </c>
      <c r="C9" s="243" t="str">
        <f>VLOOKUP(A9,Systém!$P$5:$Q$14,2,FALSE)</f>
        <v>SKB Český Krumlov "C"</v>
      </c>
      <c r="D9" s="242">
        <v>9</v>
      </c>
    </row>
    <row r="10" spans="1:4" ht="30" customHeight="1">
      <c r="A10" s="202" t="s">
        <v>106</v>
      </c>
      <c r="B10" s="203"/>
      <c r="C10" s="203"/>
      <c r="D10" s="202" t="s">
        <v>106</v>
      </c>
    </row>
    <row r="11" spans="1:4" ht="30" customHeight="1">
      <c r="A11" s="202" t="s">
        <v>107</v>
      </c>
      <c r="B11" s="203"/>
      <c r="C11" s="203"/>
      <c r="D11" s="202" t="s">
        <v>107</v>
      </c>
    </row>
    <row r="12" spans="1:4" ht="30" customHeight="1">
      <c r="A12" s="202" t="s">
        <v>108</v>
      </c>
      <c r="B12" s="203"/>
      <c r="C12" s="203"/>
      <c r="D12" s="202" t="s">
        <v>108</v>
      </c>
    </row>
    <row r="13" spans="1:4" ht="30" customHeight="1">
      <c r="A13" s="202" t="s">
        <v>109</v>
      </c>
      <c r="B13" s="218"/>
      <c r="C13" s="218"/>
      <c r="D13" s="202" t="s">
        <v>109</v>
      </c>
    </row>
    <row r="14" spans="1:4" ht="30" customHeight="1">
      <c r="A14" s="202" t="s">
        <v>36</v>
      </c>
      <c r="B14" s="218"/>
      <c r="C14" s="218"/>
      <c r="D14" s="202" t="s">
        <v>36</v>
      </c>
    </row>
    <row r="15" spans="1:4" ht="20.45" customHeight="1">
      <c r="A15" s="241" t="str">
        <f>A1</f>
        <v>1. kolo</v>
      </c>
      <c r="B15" s="244" t="str">
        <f>VLOOKUP(A16,Systém!$P$5:$Q$14,2,FALSE)</f>
        <v>Sokol České Budějovice "A"</v>
      </c>
      <c r="C15" s="244" t="str">
        <f>VLOOKUP(D16,Systém!$P$5:$Q$14,2,FALSE)</f>
        <v>Sokol České Budějovice "B"</v>
      </c>
      <c r="D15" s="241" t="str">
        <f>A15</f>
        <v>1. kolo</v>
      </c>
    </row>
    <row r="16" spans="1:4" ht="10.15" customHeight="1">
      <c r="A16" s="242">
        <v>3</v>
      </c>
      <c r="B16" s="243" t="str">
        <f>VLOOKUP(D16,Systém!$P$5:$Q$14,2,FALSE)</f>
        <v>Sokol České Budějovice "B"</v>
      </c>
      <c r="C16" s="243" t="str">
        <f>VLOOKUP(A16,Systém!$P$5:$Q$14,2,FALSE)</f>
        <v>Sokol České Budějovice "A"</v>
      </c>
      <c r="D16" s="242">
        <v>8</v>
      </c>
    </row>
    <row r="17" spans="1:4" ht="30" customHeight="1">
      <c r="A17" s="202" t="s">
        <v>106</v>
      </c>
      <c r="B17" s="203"/>
      <c r="C17" s="203"/>
      <c r="D17" s="202" t="s">
        <v>106</v>
      </c>
    </row>
    <row r="18" spans="1:4" ht="30" customHeight="1">
      <c r="A18" s="202" t="s">
        <v>107</v>
      </c>
      <c r="B18" s="203"/>
      <c r="C18" s="203"/>
      <c r="D18" s="202" t="s">
        <v>107</v>
      </c>
    </row>
    <row r="19" spans="1:4" ht="30" customHeight="1">
      <c r="A19" s="202" t="s">
        <v>108</v>
      </c>
      <c r="B19" s="203"/>
      <c r="C19" s="203"/>
      <c r="D19" s="202" t="s">
        <v>108</v>
      </c>
    </row>
    <row r="20" spans="1:4" ht="30" customHeight="1">
      <c r="A20" s="202" t="s">
        <v>109</v>
      </c>
      <c r="B20" s="218"/>
      <c r="C20" s="218"/>
      <c r="D20" s="202" t="s">
        <v>109</v>
      </c>
    </row>
    <row r="21" spans="1:4" ht="30" customHeight="1">
      <c r="A21" s="202" t="s">
        <v>36</v>
      </c>
      <c r="B21" s="218"/>
      <c r="C21" s="218"/>
      <c r="D21" s="202" t="s">
        <v>36</v>
      </c>
    </row>
    <row r="22" spans="1:4" ht="20.45" customHeight="1">
      <c r="A22" s="241" t="str">
        <f>A1</f>
        <v>1. kolo</v>
      </c>
      <c r="B22" s="244" t="str">
        <f>VLOOKUP(A23,Systém!$P$5:$Q$14,2,FALSE)</f>
        <v>SK Badminton Tábor - družstvo odstoupilo</v>
      </c>
      <c r="C22" s="244" t="str">
        <f>VLOOKUP(D23,Systém!$P$5:$Q$14,2,FALSE)</f>
        <v>Sokol Křemže</v>
      </c>
      <c r="D22" s="241" t="str">
        <f>A22</f>
        <v>1. kolo</v>
      </c>
    </row>
    <row r="23" spans="1:4" ht="10.15" customHeight="1">
      <c r="A23" s="242">
        <v>4</v>
      </c>
      <c r="B23" s="243" t="str">
        <f>VLOOKUP(D23,Systém!$P$5:$Q$14,2,FALSE)</f>
        <v>Sokol Křemže</v>
      </c>
      <c r="C23" s="243" t="str">
        <f>VLOOKUP(A23,Systém!$P$5:$Q$14,2,FALSE)</f>
        <v>SK Badminton Tábor - družstvo odstoupilo</v>
      </c>
      <c r="D23" s="242">
        <v>7</v>
      </c>
    </row>
    <row r="24" spans="1:4" ht="30" customHeight="1">
      <c r="A24" s="202" t="s">
        <v>106</v>
      </c>
      <c r="B24" s="203"/>
      <c r="C24" s="203"/>
      <c r="D24" s="202" t="s">
        <v>106</v>
      </c>
    </row>
    <row r="25" spans="1:4" ht="30" customHeight="1">
      <c r="A25" s="202" t="s">
        <v>107</v>
      </c>
      <c r="B25" s="203"/>
      <c r="C25" s="203"/>
      <c r="D25" s="202" t="s">
        <v>107</v>
      </c>
    </row>
    <row r="26" spans="1:4" ht="30" customHeight="1">
      <c r="A26" s="202" t="s">
        <v>108</v>
      </c>
      <c r="B26" s="203"/>
      <c r="C26" s="203"/>
      <c r="D26" s="202" t="s">
        <v>108</v>
      </c>
    </row>
    <row r="27" spans="1:4" ht="30" customHeight="1">
      <c r="A27" s="202" t="s">
        <v>109</v>
      </c>
      <c r="B27" s="218"/>
      <c r="C27" s="218"/>
      <c r="D27" s="202" t="s">
        <v>109</v>
      </c>
    </row>
    <row r="28" spans="1:4" ht="30" customHeight="1">
      <c r="A28" s="202" t="s">
        <v>36</v>
      </c>
      <c r="B28" s="218"/>
      <c r="C28" s="218"/>
      <c r="D28" s="202" t="s">
        <v>36</v>
      </c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>
      <c r="M64" s="1"/>
      <c r="N64" s="1"/>
    </row>
  </sheetData>
  <pageMargins left="0.39370078740157483" right="0.31496062992125984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4" workbookViewId="0">
      <selection activeCell="Q31" sqref="Q31"/>
    </sheetView>
  </sheetViews>
  <sheetFormatPr defaultRowHeight="12.75"/>
  <cols>
    <col min="1" max="1" width="3.7109375" customWidth="1"/>
    <col min="2" max="2" width="32.5703125" customWidth="1"/>
    <col min="3" max="3" width="9.28515625" customWidth="1"/>
    <col min="4" max="6" width="6.7109375" customWidth="1"/>
    <col min="7" max="14" width="8" customWidth="1"/>
    <col min="15" max="15" width="5.140625" style="1" customWidth="1"/>
    <col min="16" max="18" width="7.28515625" customWidth="1"/>
    <col min="19" max="19" width="7" customWidth="1"/>
    <col min="237" max="237" width="3.7109375" customWidth="1"/>
    <col min="238" max="238" width="25.85546875" customWidth="1"/>
    <col min="240" max="242" width="6.7109375" customWidth="1"/>
    <col min="243" max="248" width="8.140625" customWidth="1"/>
    <col min="249" max="249" width="6.7109375" customWidth="1"/>
    <col min="250" max="250" width="7.7109375" customWidth="1"/>
    <col min="251" max="251" width="8.140625" customWidth="1"/>
    <col min="252" max="252" width="17" customWidth="1"/>
    <col min="253" max="253" width="2.140625" customWidth="1"/>
    <col min="254" max="254" width="16.5703125" customWidth="1"/>
    <col min="255" max="256" width="6" customWidth="1"/>
    <col min="257" max="262" width="4.85546875" customWidth="1"/>
    <col min="263" max="268" width="4.140625" customWidth="1"/>
    <col min="269" max="269" width="13.5703125" customWidth="1"/>
    <col min="493" max="493" width="3.7109375" customWidth="1"/>
    <col min="494" max="494" width="25.85546875" customWidth="1"/>
    <col min="496" max="498" width="6.7109375" customWidth="1"/>
    <col min="499" max="504" width="8.140625" customWidth="1"/>
    <col min="505" max="505" width="6.7109375" customWidth="1"/>
    <col min="506" max="506" width="7.7109375" customWidth="1"/>
    <col min="507" max="507" width="8.140625" customWidth="1"/>
    <col min="508" max="508" width="17" customWidth="1"/>
    <col min="509" max="509" width="2.140625" customWidth="1"/>
    <col min="510" max="510" width="16.5703125" customWidth="1"/>
    <col min="511" max="512" width="6" customWidth="1"/>
    <col min="513" max="518" width="4.85546875" customWidth="1"/>
    <col min="519" max="524" width="4.140625" customWidth="1"/>
    <col min="525" max="525" width="13.5703125" customWidth="1"/>
    <col min="749" max="749" width="3.7109375" customWidth="1"/>
    <col min="750" max="750" width="25.85546875" customWidth="1"/>
    <col min="752" max="754" width="6.7109375" customWidth="1"/>
    <col min="755" max="760" width="8.140625" customWidth="1"/>
    <col min="761" max="761" width="6.7109375" customWidth="1"/>
    <col min="762" max="762" width="7.7109375" customWidth="1"/>
    <col min="763" max="763" width="8.140625" customWidth="1"/>
    <col min="764" max="764" width="17" customWidth="1"/>
    <col min="765" max="765" width="2.140625" customWidth="1"/>
    <col min="766" max="766" width="16.5703125" customWidth="1"/>
    <col min="767" max="768" width="6" customWidth="1"/>
    <col min="769" max="774" width="4.85546875" customWidth="1"/>
    <col min="775" max="780" width="4.140625" customWidth="1"/>
    <col min="781" max="781" width="13.5703125" customWidth="1"/>
    <col min="1005" max="1005" width="3.7109375" customWidth="1"/>
    <col min="1006" max="1006" width="25.85546875" customWidth="1"/>
    <col min="1008" max="1010" width="6.7109375" customWidth="1"/>
    <col min="1011" max="1016" width="8.140625" customWidth="1"/>
    <col min="1017" max="1017" width="6.7109375" customWidth="1"/>
    <col min="1018" max="1018" width="7.7109375" customWidth="1"/>
    <col min="1019" max="1019" width="8.140625" customWidth="1"/>
    <col min="1020" max="1020" width="17" customWidth="1"/>
    <col min="1021" max="1021" width="2.140625" customWidth="1"/>
    <col min="1022" max="1022" width="16.5703125" customWidth="1"/>
    <col min="1023" max="1024" width="6" customWidth="1"/>
    <col min="1025" max="1030" width="4.85546875" customWidth="1"/>
    <col min="1031" max="1036" width="4.140625" customWidth="1"/>
    <col min="1037" max="1037" width="13.5703125" customWidth="1"/>
    <col min="1261" max="1261" width="3.7109375" customWidth="1"/>
    <col min="1262" max="1262" width="25.85546875" customWidth="1"/>
    <col min="1264" max="1266" width="6.7109375" customWidth="1"/>
    <col min="1267" max="1272" width="8.140625" customWidth="1"/>
    <col min="1273" max="1273" width="6.7109375" customWidth="1"/>
    <col min="1274" max="1274" width="7.7109375" customWidth="1"/>
    <col min="1275" max="1275" width="8.140625" customWidth="1"/>
    <col min="1276" max="1276" width="17" customWidth="1"/>
    <col min="1277" max="1277" width="2.140625" customWidth="1"/>
    <col min="1278" max="1278" width="16.5703125" customWidth="1"/>
    <col min="1279" max="1280" width="6" customWidth="1"/>
    <col min="1281" max="1286" width="4.85546875" customWidth="1"/>
    <col min="1287" max="1292" width="4.140625" customWidth="1"/>
    <col min="1293" max="1293" width="13.5703125" customWidth="1"/>
    <col min="1517" max="1517" width="3.7109375" customWidth="1"/>
    <col min="1518" max="1518" width="25.85546875" customWidth="1"/>
    <col min="1520" max="1522" width="6.7109375" customWidth="1"/>
    <col min="1523" max="1528" width="8.140625" customWidth="1"/>
    <col min="1529" max="1529" width="6.7109375" customWidth="1"/>
    <col min="1530" max="1530" width="7.7109375" customWidth="1"/>
    <col min="1531" max="1531" width="8.140625" customWidth="1"/>
    <col min="1532" max="1532" width="17" customWidth="1"/>
    <col min="1533" max="1533" width="2.140625" customWidth="1"/>
    <col min="1534" max="1534" width="16.5703125" customWidth="1"/>
    <col min="1535" max="1536" width="6" customWidth="1"/>
    <col min="1537" max="1542" width="4.85546875" customWidth="1"/>
    <col min="1543" max="1548" width="4.140625" customWidth="1"/>
    <col min="1549" max="1549" width="13.5703125" customWidth="1"/>
    <col min="1773" max="1773" width="3.7109375" customWidth="1"/>
    <col min="1774" max="1774" width="25.85546875" customWidth="1"/>
    <col min="1776" max="1778" width="6.7109375" customWidth="1"/>
    <col min="1779" max="1784" width="8.140625" customWidth="1"/>
    <col min="1785" max="1785" width="6.7109375" customWidth="1"/>
    <col min="1786" max="1786" width="7.7109375" customWidth="1"/>
    <col min="1787" max="1787" width="8.140625" customWidth="1"/>
    <col min="1788" max="1788" width="17" customWidth="1"/>
    <col min="1789" max="1789" width="2.140625" customWidth="1"/>
    <col min="1790" max="1790" width="16.5703125" customWidth="1"/>
    <col min="1791" max="1792" width="6" customWidth="1"/>
    <col min="1793" max="1798" width="4.85546875" customWidth="1"/>
    <col min="1799" max="1804" width="4.140625" customWidth="1"/>
    <col min="1805" max="1805" width="13.5703125" customWidth="1"/>
    <col min="2029" max="2029" width="3.7109375" customWidth="1"/>
    <col min="2030" max="2030" width="25.85546875" customWidth="1"/>
    <col min="2032" max="2034" width="6.7109375" customWidth="1"/>
    <col min="2035" max="2040" width="8.140625" customWidth="1"/>
    <col min="2041" max="2041" width="6.7109375" customWidth="1"/>
    <col min="2042" max="2042" width="7.7109375" customWidth="1"/>
    <col min="2043" max="2043" width="8.140625" customWidth="1"/>
    <col min="2044" max="2044" width="17" customWidth="1"/>
    <col min="2045" max="2045" width="2.140625" customWidth="1"/>
    <col min="2046" max="2046" width="16.5703125" customWidth="1"/>
    <col min="2047" max="2048" width="6" customWidth="1"/>
    <col min="2049" max="2054" width="4.85546875" customWidth="1"/>
    <col min="2055" max="2060" width="4.140625" customWidth="1"/>
    <col min="2061" max="2061" width="13.5703125" customWidth="1"/>
    <col min="2285" max="2285" width="3.7109375" customWidth="1"/>
    <col min="2286" max="2286" width="25.85546875" customWidth="1"/>
    <col min="2288" max="2290" width="6.7109375" customWidth="1"/>
    <col min="2291" max="2296" width="8.140625" customWidth="1"/>
    <col min="2297" max="2297" width="6.7109375" customWidth="1"/>
    <col min="2298" max="2298" width="7.7109375" customWidth="1"/>
    <col min="2299" max="2299" width="8.140625" customWidth="1"/>
    <col min="2300" max="2300" width="17" customWidth="1"/>
    <col min="2301" max="2301" width="2.140625" customWidth="1"/>
    <col min="2302" max="2302" width="16.5703125" customWidth="1"/>
    <col min="2303" max="2304" width="6" customWidth="1"/>
    <col min="2305" max="2310" width="4.85546875" customWidth="1"/>
    <col min="2311" max="2316" width="4.140625" customWidth="1"/>
    <col min="2317" max="2317" width="13.5703125" customWidth="1"/>
    <col min="2541" max="2541" width="3.7109375" customWidth="1"/>
    <col min="2542" max="2542" width="25.85546875" customWidth="1"/>
    <col min="2544" max="2546" width="6.7109375" customWidth="1"/>
    <col min="2547" max="2552" width="8.140625" customWidth="1"/>
    <col min="2553" max="2553" width="6.7109375" customWidth="1"/>
    <col min="2554" max="2554" width="7.7109375" customWidth="1"/>
    <col min="2555" max="2555" width="8.140625" customWidth="1"/>
    <col min="2556" max="2556" width="17" customWidth="1"/>
    <col min="2557" max="2557" width="2.140625" customWidth="1"/>
    <col min="2558" max="2558" width="16.5703125" customWidth="1"/>
    <col min="2559" max="2560" width="6" customWidth="1"/>
    <col min="2561" max="2566" width="4.85546875" customWidth="1"/>
    <col min="2567" max="2572" width="4.140625" customWidth="1"/>
    <col min="2573" max="2573" width="13.5703125" customWidth="1"/>
    <col min="2797" max="2797" width="3.7109375" customWidth="1"/>
    <col min="2798" max="2798" width="25.85546875" customWidth="1"/>
    <col min="2800" max="2802" width="6.7109375" customWidth="1"/>
    <col min="2803" max="2808" width="8.140625" customWidth="1"/>
    <col min="2809" max="2809" width="6.7109375" customWidth="1"/>
    <col min="2810" max="2810" width="7.7109375" customWidth="1"/>
    <col min="2811" max="2811" width="8.140625" customWidth="1"/>
    <col min="2812" max="2812" width="17" customWidth="1"/>
    <col min="2813" max="2813" width="2.140625" customWidth="1"/>
    <col min="2814" max="2814" width="16.5703125" customWidth="1"/>
    <col min="2815" max="2816" width="6" customWidth="1"/>
    <col min="2817" max="2822" width="4.85546875" customWidth="1"/>
    <col min="2823" max="2828" width="4.140625" customWidth="1"/>
    <col min="2829" max="2829" width="13.5703125" customWidth="1"/>
    <col min="3053" max="3053" width="3.7109375" customWidth="1"/>
    <col min="3054" max="3054" width="25.85546875" customWidth="1"/>
    <col min="3056" max="3058" width="6.7109375" customWidth="1"/>
    <col min="3059" max="3064" width="8.140625" customWidth="1"/>
    <col min="3065" max="3065" width="6.7109375" customWidth="1"/>
    <col min="3066" max="3066" width="7.7109375" customWidth="1"/>
    <col min="3067" max="3067" width="8.140625" customWidth="1"/>
    <col min="3068" max="3068" width="17" customWidth="1"/>
    <col min="3069" max="3069" width="2.140625" customWidth="1"/>
    <col min="3070" max="3070" width="16.5703125" customWidth="1"/>
    <col min="3071" max="3072" width="6" customWidth="1"/>
    <col min="3073" max="3078" width="4.85546875" customWidth="1"/>
    <col min="3079" max="3084" width="4.140625" customWidth="1"/>
    <col min="3085" max="3085" width="13.5703125" customWidth="1"/>
    <col min="3309" max="3309" width="3.7109375" customWidth="1"/>
    <col min="3310" max="3310" width="25.85546875" customWidth="1"/>
    <col min="3312" max="3314" width="6.7109375" customWidth="1"/>
    <col min="3315" max="3320" width="8.140625" customWidth="1"/>
    <col min="3321" max="3321" width="6.7109375" customWidth="1"/>
    <col min="3322" max="3322" width="7.7109375" customWidth="1"/>
    <col min="3323" max="3323" width="8.140625" customWidth="1"/>
    <col min="3324" max="3324" width="17" customWidth="1"/>
    <col min="3325" max="3325" width="2.140625" customWidth="1"/>
    <col min="3326" max="3326" width="16.5703125" customWidth="1"/>
    <col min="3327" max="3328" width="6" customWidth="1"/>
    <col min="3329" max="3334" width="4.85546875" customWidth="1"/>
    <col min="3335" max="3340" width="4.140625" customWidth="1"/>
    <col min="3341" max="3341" width="13.5703125" customWidth="1"/>
    <col min="3565" max="3565" width="3.7109375" customWidth="1"/>
    <col min="3566" max="3566" width="25.85546875" customWidth="1"/>
    <col min="3568" max="3570" width="6.7109375" customWidth="1"/>
    <col min="3571" max="3576" width="8.140625" customWidth="1"/>
    <col min="3577" max="3577" width="6.7109375" customWidth="1"/>
    <col min="3578" max="3578" width="7.7109375" customWidth="1"/>
    <col min="3579" max="3579" width="8.140625" customWidth="1"/>
    <col min="3580" max="3580" width="17" customWidth="1"/>
    <col min="3581" max="3581" width="2.140625" customWidth="1"/>
    <col min="3582" max="3582" width="16.5703125" customWidth="1"/>
    <col min="3583" max="3584" width="6" customWidth="1"/>
    <col min="3585" max="3590" width="4.85546875" customWidth="1"/>
    <col min="3591" max="3596" width="4.140625" customWidth="1"/>
    <col min="3597" max="3597" width="13.5703125" customWidth="1"/>
    <col min="3821" max="3821" width="3.7109375" customWidth="1"/>
    <col min="3822" max="3822" width="25.85546875" customWidth="1"/>
    <col min="3824" max="3826" width="6.7109375" customWidth="1"/>
    <col min="3827" max="3832" width="8.140625" customWidth="1"/>
    <col min="3833" max="3833" width="6.7109375" customWidth="1"/>
    <col min="3834" max="3834" width="7.7109375" customWidth="1"/>
    <col min="3835" max="3835" width="8.140625" customWidth="1"/>
    <col min="3836" max="3836" width="17" customWidth="1"/>
    <col min="3837" max="3837" width="2.140625" customWidth="1"/>
    <col min="3838" max="3838" width="16.5703125" customWidth="1"/>
    <col min="3839" max="3840" width="6" customWidth="1"/>
    <col min="3841" max="3846" width="4.85546875" customWidth="1"/>
    <col min="3847" max="3852" width="4.140625" customWidth="1"/>
    <col min="3853" max="3853" width="13.5703125" customWidth="1"/>
    <col min="4077" max="4077" width="3.7109375" customWidth="1"/>
    <col min="4078" max="4078" width="25.85546875" customWidth="1"/>
    <col min="4080" max="4082" width="6.7109375" customWidth="1"/>
    <col min="4083" max="4088" width="8.140625" customWidth="1"/>
    <col min="4089" max="4089" width="6.7109375" customWidth="1"/>
    <col min="4090" max="4090" width="7.7109375" customWidth="1"/>
    <col min="4091" max="4091" width="8.140625" customWidth="1"/>
    <col min="4092" max="4092" width="17" customWidth="1"/>
    <col min="4093" max="4093" width="2.140625" customWidth="1"/>
    <col min="4094" max="4094" width="16.5703125" customWidth="1"/>
    <col min="4095" max="4096" width="6" customWidth="1"/>
    <col min="4097" max="4102" width="4.85546875" customWidth="1"/>
    <col min="4103" max="4108" width="4.140625" customWidth="1"/>
    <col min="4109" max="4109" width="13.5703125" customWidth="1"/>
    <col min="4333" max="4333" width="3.7109375" customWidth="1"/>
    <col min="4334" max="4334" width="25.85546875" customWidth="1"/>
    <col min="4336" max="4338" width="6.7109375" customWidth="1"/>
    <col min="4339" max="4344" width="8.140625" customWidth="1"/>
    <col min="4345" max="4345" width="6.7109375" customWidth="1"/>
    <col min="4346" max="4346" width="7.7109375" customWidth="1"/>
    <col min="4347" max="4347" width="8.140625" customWidth="1"/>
    <col min="4348" max="4348" width="17" customWidth="1"/>
    <col min="4349" max="4349" width="2.140625" customWidth="1"/>
    <col min="4350" max="4350" width="16.5703125" customWidth="1"/>
    <col min="4351" max="4352" width="6" customWidth="1"/>
    <col min="4353" max="4358" width="4.85546875" customWidth="1"/>
    <col min="4359" max="4364" width="4.140625" customWidth="1"/>
    <col min="4365" max="4365" width="13.5703125" customWidth="1"/>
    <col min="4589" max="4589" width="3.7109375" customWidth="1"/>
    <col min="4590" max="4590" width="25.85546875" customWidth="1"/>
    <col min="4592" max="4594" width="6.7109375" customWidth="1"/>
    <col min="4595" max="4600" width="8.140625" customWidth="1"/>
    <col min="4601" max="4601" width="6.7109375" customWidth="1"/>
    <col min="4602" max="4602" width="7.7109375" customWidth="1"/>
    <col min="4603" max="4603" width="8.140625" customWidth="1"/>
    <col min="4604" max="4604" width="17" customWidth="1"/>
    <col min="4605" max="4605" width="2.140625" customWidth="1"/>
    <col min="4606" max="4606" width="16.5703125" customWidth="1"/>
    <col min="4607" max="4608" width="6" customWidth="1"/>
    <col min="4609" max="4614" width="4.85546875" customWidth="1"/>
    <col min="4615" max="4620" width="4.140625" customWidth="1"/>
    <col min="4621" max="4621" width="13.5703125" customWidth="1"/>
    <col min="4845" max="4845" width="3.7109375" customWidth="1"/>
    <col min="4846" max="4846" width="25.85546875" customWidth="1"/>
    <col min="4848" max="4850" width="6.7109375" customWidth="1"/>
    <col min="4851" max="4856" width="8.140625" customWidth="1"/>
    <col min="4857" max="4857" width="6.7109375" customWidth="1"/>
    <col min="4858" max="4858" width="7.7109375" customWidth="1"/>
    <col min="4859" max="4859" width="8.140625" customWidth="1"/>
    <col min="4860" max="4860" width="17" customWidth="1"/>
    <col min="4861" max="4861" width="2.140625" customWidth="1"/>
    <col min="4862" max="4862" width="16.5703125" customWidth="1"/>
    <col min="4863" max="4864" width="6" customWidth="1"/>
    <col min="4865" max="4870" width="4.85546875" customWidth="1"/>
    <col min="4871" max="4876" width="4.140625" customWidth="1"/>
    <col min="4877" max="4877" width="13.5703125" customWidth="1"/>
    <col min="5101" max="5101" width="3.7109375" customWidth="1"/>
    <col min="5102" max="5102" width="25.85546875" customWidth="1"/>
    <col min="5104" max="5106" width="6.7109375" customWidth="1"/>
    <col min="5107" max="5112" width="8.140625" customWidth="1"/>
    <col min="5113" max="5113" width="6.7109375" customWidth="1"/>
    <col min="5114" max="5114" width="7.7109375" customWidth="1"/>
    <col min="5115" max="5115" width="8.140625" customWidth="1"/>
    <col min="5116" max="5116" width="17" customWidth="1"/>
    <col min="5117" max="5117" width="2.140625" customWidth="1"/>
    <col min="5118" max="5118" width="16.5703125" customWidth="1"/>
    <col min="5119" max="5120" width="6" customWidth="1"/>
    <col min="5121" max="5126" width="4.85546875" customWidth="1"/>
    <col min="5127" max="5132" width="4.140625" customWidth="1"/>
    <col min="5133" max="5133" width="13.5703125" customWidth="1"/>
    <col min="5357" max="5357" width="3.7109375" customWidth="1"/>
    <col min="5358" max="5358" width="25.85546875" customWidth="1"/>
    <col min="5360" max="5362" width="6.7109375" customWidth="1"/>
    <col min="5363" max="5368" width="8.140625" customWidth="1"/>
    <col min="5369" max="5369" width="6.7109375" customWidth="1"/>
    <col min="5370" max="5370" width="7.7109375" customWidth="1"/>
    <col min="5371" max="5371" width="8.140625" customWidth="1"/>
    <col min="5372" max="5372" width="17" customWidth="1"/>
    <col min="5373" max="5373" width="2.140625" customWidth="1"/>
    <col min="5374" max="5374" width="16.5703125" customWidth="1"/>
    <col min="5375" max="5376" width="6" customWidth="1"/>
    <col min="5377" max="5382" width="4.85546875" customWidth="1"/>
    <col min="5383" max="5388" width="4.140625" customWidth="1"/>
    <col min="5389" max="5389" width="13.5703125" customWidth="1"/>
    <col min="5613" max="5613" width="3.7109375" customWidth="1"/>
    <col min="5614" max="5614" width="25.85546875" customWidth="1"/>
    <col min="5616" max="5618" width="6.7109375" customWidth="1"/>
    <col min="5619" max="5624" width="8.140625" customWidth="1"/>
    <col min="5625" max="5625" width="6.7109375" customWidth="1"/>
    <col min="5626" max="5626" width="7.7109375" customWidth="1"/>
    <col min="5627" max="5627" width="8.140625" customWidth="1"/>
    <col min="5628" max="5628" width="17" customWidth="1"/>
    <col min="5629" max="5629" width="2.140625" customWidth="1"/>
    <col min="5630" max="5630" width="16.5703125" customWidth="1"/>
    <col min="5631" max="5632" width="6" customWidth="1"/>
    <col min="5633" max="5638" width="4.85546875" customWidth="1"/>
    <col min="5639" max="5644" width="4.140625" customWidth="1"/>
    <col min="5645" max="5645" width="13.5703125" customWidth="1"/>
    <col min="5869" max="5869" width="3.7109375" customWidth="1"/>
    <col min="5870" max="5870" width="25.85546875" customWidth="1"/>
    <col min="5872" max="5874" width="6.7109375" customWidth="1"/>
    <col min="5875" max="5880" width="8.140625" customWidth="1"/>
    <col min="5881" max="5881" width="6.7109375" customWidth="1"/>
    <col min="5882" max="5882" width="7.7109375" customWidth="1"/>
    <col min="5883" max="5883" width="8.140625" customWidth="1"/>
    <col min="5884" max="5884" width="17" customWidth="1"/>
    <col min="5885" max="5885" width="2.140625" customWidth="1"/>
    <col min="5886" max="5886" width="16.5703125" customWidth="1"/>
    <col min="5887" max="5888" width="6" customWidth="1"/>
    <col min="5889" max="5894" width="4.85546875" customWidth="1"/>
    <col min="5895" max="5900" width="4.140625" customWidth="1"/>
    <col min="5901" max="5901" width="13.5703125" customWidth="1"/>
    <col min="6125" max="6125" width="3.7109375" customWidth="1"/>
    <col min="6126" max="6126" width="25.85546875" customWidth="1"/>
    <col min="6128" max="6130" width="6.7109375" customWidth="1"/>
    <col min="6131" max="6136" width="8.140625" customWidth="1"/>
    <col min="6137" max="6137" width="6.7109375" customWidth="1"/>
    <col min="6138" max="6138" width="7.7109375" customWidth="1"/>
    <col min="6139" max="6139" width="8.140625" customWidth="1"/>
    <col min="6140" max="6140" width="17" customWidth="1"/>
    <col min="6141" max="6141" width="2.140625" customWidth="1"/>
    <col min="6142" max="6142" width="16.5703125" customWidth="1"/>
    <col min="6143" max="6144" width="6" customWidth="1"/>
    <col min="6145" max="6150" width="4.85546875" customWidth="1"/>
    <col min="6151" max="6156" width="4.140625" customWidth="1"/>
    <col min="6157" max="6157" width="13.5703125" customWidth="1"/>
    <col min="6381" max="6381" width="3.7109375" customWidth="1"/>
    <col min="6382" max="6382" width="25.85546875" customWidth="1"/>
    <col min="6384" max="6386" width="6.7109375" customWidth="1"/>
    <col min="6387" max="6392" width="8.140625" customWidth="1"/>
    <col min="6393" max="6393" width="6.7109375" customWidth="1"/>
    <col min="6394" max="6394" width="7.7109375" customWidth="1"/>
    <col min="6395" max="6395" width="8.140625" customWidth="1"/>
    <col min="6396" max="6396" width="17" customWidth="1"/>
    <col min="6397" max="6397" width="2.140625" customWidth="1"/>
    <col min="6398" max="6398" width="16.5703125" customWidth="1"/>
    <col min="6399" max="6400" width="6" customWidth="1"/>
    <col min="6401" max="6406" width="4.85546875" customWidth="1"/>
    <col min="6407" max="6412" width="4.140625" customWidth="1"/>
    <col min="6413" max="6413" width="13.5703125" customWidth="1"/>
    <col min="6637" max="6637" width="3.7109375" customWidth="1"/>
    <col min="6638" max="6638" width="25.85546875" customWidth="1"/>
    <col min="6640" max="6642" width="6.7109375" customWidth="1"/>
    <col min="6643" max="6648" width="8.140625" customWidth="1"/>
    <col min="6649" max="6649" width="6.7109375" customWidth="1"/>
    <col min="6650" max="6650" width="7.7109375" customWidth="1"/>
    <col min="6651" max="6651" width="8.140625" customWidth="1"/>
    <col min="6652" max="6652" width="17" customWidth="1"/>
    <col min="6653" max="6653" width="2.140625" customWidth="1"/>
    <col min="6654" max="6654" width="16.5703125" customWidth="1"/>
    <col min="6655" max="6656" width="6" customWidth="1"/>
    <col min="6657" max="6662" width="4.85546875" customWidth="1"/>
    <col min="6663" max="6668" width="4.140625" customWidth="1"/>
    <col min="6669" max="6669" width="13.5703125" customWidth="1"/>
    <col min="6893" max="6893" width="3.7109375" customWidth="1"/>
    <col min="6894" max="6894" width="25.85546875" customWidth="1"/>
    <col min="6896" max="6898" width="6.7109375" customWidth="1"/>
    <col min="6899" max="6904" width="8.140625" customWidth="1"/>
    <col min="6905" max="6905" width="6.7109375" customWidth="1"/>
    <col min="6906" max="6906" width="7.7109375" customWidth="1"/>
    <col min="6907" max="6907" width="8.140625" customWidth="1"/>
    <col min="6908" max="6908" width="17" customWidth="1"/>
    <col min="6909" max="6909" width="2.140625" customWidth="1"/>
    <col min="6910" max="6910" width="16.5703125" customWidth="1"/>
    <col min="6911" max="6912" width="6" customWidth="1"/>
    <col min="6913" max="6918" width="4.85546875" customWidth="1"/>
    <col min="6919" max="6924" width="4.140625" customWidth="1"/>
    <col min="6925" max="6925" width="13.5703125" customWidth="1"/>
    <col min="7149" max="7149" width="3.7109375" customWidth="1"/>
    <col min="7150" max="7150" width="25.85546875" customWidth="1"/>
    <col min="7152" max="7154" width="6.7109375" customWidth="1"/>
    <col min="7155" max="7160" width="8.140625" customWidth="1"/>
    <col min="7161" max="7161" width="6.7109375" customWidth="1"/>
    <col min="7162" max="7162" width="7.7109375" customWidth="1"/>
    <col min="7163" max="7163" width="8.140625" customWidth="1"/>
    <col min="7164" max="7164" width="17" customWidth="1"/>
    <col min="7165" max="7165" width="2.140625" customWidth="1"/>
    <col min="7166" max="7166" width="16.5703125" customWidth="1"/>
    <col min="7167" max="7168" width="6" customWidth="1"/>
    <col min="7169" max="7174" width="4.85546875" customWidth="1"/>
    <col min="7175" max="7180" width="4.140625" customWidth="1"/>
    <col min="7181" max="7181" width="13.5703125" customWidth="1"/>
    <col min="7405" max="7405" width="3.7109375" customWidth="1"/>
    <col min="7406" max="7406" width="25.85546875" customWidth="1"/>
    <col min="7408" max="7410" width="6.7109375" customWidth="1"/>
    <col min="7411" max="7416" width="8.140625" customWidth="1"/>
    <col min="7417" max="7417" width="6.7109375" customWidth="1"/>
    <col min="7418" max="7418" width="7.7109375" customWidth="1"/>
    <col min="7419" max="7419" width="8.140625" customWidth="1"/>
    <col min="7420" max="7420" width="17" customWidth="1"/>
    <col min="7421" max="7421" width="2.140625" customWidth="1"/>
    <col min="7422" max="7422" width="16.5703125" customWidth="1"/>
    <col min="7423" max="7424" width="6" customWidth="1"/>
    <col min="7425" max="7430" width="4.85546875" customWidth="1"/>
    <col min="7431" max="7436" width="4.140625" customWidth="1"/>
    <col min="7437" max="7437" width="13.5703125" customWidth="1"/>
    <col min="7661" max="7661" width="3.7109375" customWidth="1"/>
    <col min="7662" max="7662" width="25.85546875" customWidth="1"/>
    <col min="7664" max="7666" width="6.7109375" customWidth="1"/>
    <col min="7667" max="7672" width="8.140625" customWidth="1"/>
    <col min="7673" max="7673" width="6.7109375" customWidth="1"/>
    <col min="7674" max="7674" width="7.7109375" customWidth="1"/>
    <col min="7675" max="7675" width="8.140625" customWidth="1"/>
    <col min="7676" max="7676" width="17" customWidth="1"/>
    <col min="7677" max="7677" width="2.140625" customWidth="1"/>
    <col min="7678" max="7678" width="16.5703125" customWidth="1"/>
    <col min="7679" max="7680" width="6" customWidth="1"/>
    <col min="7681" max="7686" width="4.85546875" customWidth="1"/>
    <col min="7687" max="7692" width="4.140625" customWidth="1"/>
    <col min="7693" max="7693" width="13.5703125" customWidth="1"/>
    <col min="7917" max="7917" width="3.7109375" customWidth="1"/>
    <col min="7918" max="7918" width="25.85546875" customWidth="1"/>
    <col min="7920" max="7922" width="6.7109375" customWidth="1"/>
    <col min="7923" max="7928" width="8.140625" customWidth="1"/>
    <col min="7929" max="7929" width="6.7109375" customWidth="1"/>
    <col min="7930" max="7930" width="7.7109375" customWidth="1"/>
    <col min="7931" max="7931" width="8.140625" customWidth="1"/>
    <col min="7932" max="7932" width="17" customWidth="1"/>
    <col min="7933" max="7933" width="2.140625" customWidth="1"/>
    <col min="7934" max="7934" width="16.5703125" customWidth="1"/>
    <col min="7935" max="7936" width="6" customWidth="1"/>
    <col min="7937" max="7942" width="4.85546875" customWidth="1"/>
    <col min="7943" max="7948" width="4.140625" customWidth="1"/>
    <col min="7949" max="7949" width="13.5703125" customWidth="1"/>
    <col min="8173" max="8173" width="3.7109375" customWidth="1"/>
    <col min="8174" max="8174" width="25.85546875" customWidth="1"/>
    <col min="8176" max="8178" width="6.7109375" customWidth="1"/>
    <col min="8179" max="8184" width="8.140625" customWidth="1"/>
    <col min="8185" max="8185" width="6.7109375" customWidth="1"/>
    <col min="8186" max="8186" width="7.7109375" customWidth="1"/>
    <col min="8187" max="8187" width="8.140625" customWidth="1"/>
    <col min="8188" max="8188" width="17" customWidth="1"/>
    <col min="8189" max="8189" width="2.140625" customWidth="1"/>
    <col min="8190" max="8190" width="16.5703125" customWidth="1"/>
    <col min="8191" max="8192" width="6" customWidth="1"/>
    <col min="8193" max="8198" width="4.85546875" customWidth="1"/>
    <col min="8199" max="8204" width="4.140625" customWidth="1"/>
    <col min="8205" max="8205" width="13.5703125" customWidth="1"/>
    <col min="8429" max="8429" width="3.7109375" customWidth="1"/>
    <col min="8430" max="8430" width="25.85546875" customWidth="1"/>
    <col min="8432" max="8434" width="6.7109375" customWidth="1"/>
    <col min="8435" max="8440" width="8.140625" customWidth="1"/>
    <col min="8441" max="8441" width="6.7109375" customWidth="1"/>
    <col min="8442" max="8442" width="7.7109375" customWidth="1"/>
    <col min="8443" max="8443" width="8.140625" customWidth="1"/>
    <col min="8444" max="8444" width="17" customWidth="1"/>
    <col min="8445" max="8445" width="2.140625" customWidth="1"/>
    <col min="8446" max="8446" width="16.5703125" customWidth="1"/>
    <col min="8447" max="8448" width="6" customWidth="1"/>
    <col min="8449" max="8454" width="4.85546875" customWidth="1"/>
    <col min="8455" max="8460" width="4.140625" customWidth="1"/>
    <col min="8461" max="8461" width="13.5703125" customWidth="1"/>
    <col min="8685" max="8685" width="3.7109375" customWidth="1"/>
    <col min="8686" max="8686" width="25.85546875" customWidth="1"/>
    <col min="8688" max="8690" width="6.7109375" customWidth="1"/>
    <col min="8691" max="8696" width="8.140625" customWidth="1"/>
    <col min="8697" max="8697" width="6.7109375" customWidth="1"/>
    <col min="8698" max="8698" width="7.7109375" customWidth="1"/>
    <col min="8699" max="8699" width="8.140625" customWidth="1"/>
    <col min="8700" max="8700" width="17" customWidth="1"/>
    <col min="8701" max="8701" width="2.140625" customWidth="1"/>
    <col min="8702" max="8702" width="16.5703125" customWidth="1"/>
    <col min="8703" max="8704" width="6" customWidth="1"/>
    <col min="8705" max="8710" width="4.85546875" customWidth="1"/>
    <col min="8711" max="8716" width="4.140625" customWidth="1"/>
    <col min="8717" max="8717" width="13.5703125" customWidth="1"/>
    <col min="8941" max="8941" width="3.7109375" customWidth="1"/>
    <col min="8942" max="8942" width="25.85546875" customWidth="1"/>
    <col min="8944" max="8946" width="6.7109375" customWidth="1"/>
    <col min="8947" max="8952" width="8.140625" customWidth="1"/>
    <col min="8953" max="8953" width="6.7109375" customWidth="1"/>
    <col min="8954" max="8954" width="7.7109375" customWidth="1"/>
    <col min="8955" max="8955" width="8.140625" customWidth="1"/>
    <col min="8956" max="8956" width="17" customWidth="1"/>
    <col min="8957" max="8957" width="2.140625" customWidth="1"/>
    <col min="8958" max="8958" width="16.5703125" customWidth="1"/>
    <col min="8959" max="8960" width="6" customWidth="1"/>
    <col min="8961" max="8966" width="4.85546875" customWidth="1"/>
    <col min="8967" max="8972" width="4.140625" customWidth="1"/>
    <col min="8973" max="8973" width="13.5703125" customWidth="1"/>
    <col min="9197" max="9197" width="3.7109375" customWidth="1"/>
    <col min="9198" max="9198" width="25.85546875" customWidth="1"/>
    <col min="9200" max="9202" width="6.7109375" customWidth="1"/>
    <col min="9203" max="9208" width="8.140625" customWidth="1"/>
    <col min="9209" max="9209" width="6.7109375" customWidth="1"/>
    <col min="9210" max="9210" width="7.7109375" customWidth="1"/>
    <col min="9211" max="9211" width="8.140625" customWidth="1"/>
    <col min="9212" max="9212" width="17" customWidth="1"/>
    <col min="9213" max="9213" width="2.140625" customWidth="1"/>
    <col min="9214" max="9214" width="16.5703125" customWidth="1"/>
    <col min="9215" max="9216" width="6" customWidth="1"/>
    <col min="9217" max="9222" width="4.85546875" customWidth="1"/>
    <col min="9223" max="9228" width="4.140625" customWidth="1"/>
    <col min="9229" max="9229" width="13.5703125" customWidth="1"/>
    <col min="9453" max="9453" width="3.7109375" customWidth="1"/>
    <col min="9454" max="9454" width="25.85546875" customWidth="1"/>
    <col min="9456" max="9458" width="6.7109375" customWidth="1"/>
    <col min="9459" max="9464" width="8.140625" customWidth="1"/>
    <col min="9465" max="9465" width="6.7109375" customWidth="1"/>
    <col min="9466" max="9466" width="7.7109375" customWidth="1"/>
    <col min="9467" max="9467" width="8.140625" customWidth="1"/>
    <col min="9468" max="9468" width="17" customWidth="1"/>
    <col min="9469" max="9469" width="2.140625" customWidth="1"/>
    <col min="9470" max="9470" width="16.5703125" customWidth="1"/>
    <col min="9471" max="9472" width="6" customWidth="1"/>
    <col min="9473" max="9478" width="4.85546875" customWidth="1"/>
    <col min="9479" max="9484" width="4.140625" customWidth="1"/>
    <col min="9485" max="9485" width="13.5703125" customWidth="1"/>
    <col min="9709" max="9709" width="3.7109375" customWidth="1"/>
    <col min="9710" max="9710" width="25.85546875" customWidth="1"/>
    <col min="9712" max="9714" width="6.7109375" customWidth="1"/>
    <col min="9715" max="9720" width="8.140625" customWidth="1"/>
    <col min="9721" max="9721" width="6.7109375" customWidth="1"/>
    <col min="9722" max="9722" width="7.7109375" customWidth="1"/>
    <col min="9723" max="9723" width="8.140625" customWidth="1"/>
    <col min="9724" max="9724" width="17" customWidth="1"/>
    <col min="9725" max="9725" width="2.140625" customWidth="1"/>
    <col min="9726" max="9726" width="16.5703125" customWidth="1"/>
    <col min="9727" max="9728" width="6" customWidth="1"/>
    <col min="9729" max="9734" width="4.85546875" customWidth="1"/>
    <col min="9735" max="9740" width="4.140625" customWidth="1"/>
    <col min="9741" max="9741" width="13.5703125" customWidth="1"/>
    <col min="9965" max="9965" width="3.7109375" customWidth="1"/>
    <col min="9966" max="9966" width="25.85546875" customWidth="1"/>
    <col min="9968" max="9970" width="6.7109375" customWidth="1"/>
    <col min="9971" max="9976" width="8.140625" customWidth="1"/>
    <col min="9977" max="9977" width="6.7109375" customWidth="1"/>
    <col min="9978" max="9978" width="7.7109375" customWidth="1"/>
    <col min="9979" max="9979" width="8.140625" customWidth="1"/>
    <col min="9980" max="9980" width="17" customWidth="1"/>
    <col min="9981" max="9981" width="2.140625" customWidth="1"/>
    <col min="9982" max="9982" width="16.5703125" customWidth="1"/>
    <col min="9983" max="9984" width="6" customWidth="1"/>
    <col min="9985" max="9990" width="4.85546875" customWidth="1"/>
    <col min="9991" max="9996" width="4.140625" customWidth="1"/>
    <col min="9997" max="9997" width="13.5703125" customWidth="1"/>
    <col min="10221" max="10221" width="3.7109375" customWidth="1"/>
    <col min="10222" max="10222" width="25.85546875" customWidth="1"/>
    <col min="10224" max="10226" width="6.7109375" customWidth="1"/>
    <col min="10227" max="10232" width="8.140625" customWidth="1"/>
    <col min="10233" max="10233" width="6.7109375" customWidth="1"/>
    <col min="10234" max="10234" width="7.7109375" customWidth="1"/>
    <col min="10235" max="10235" width="8.140625" customWidth="1"/>
    <col min="10236" max="10236" width="17" customWidth="1"/>
    <col min="10237" max="10237" width="2.140625" customWidth="1"/>
    <col min="10238" max="10238" width="16.5703125" customWidth="1"/>
    <col min="10239" max="10240" width="6" customWidth="1"/>
    <col min="10241" max="10246" width="4.85546875" customWidth="1"/>
    <col min="10247" max="10252" width="4.140625" customWidth="1"/>
    <col min="10253" max="10253" width="13.5703125" customWidth="1"/>
    <col min="10477" max="10477" width="3.7109375" customWidth="1"/>
    <col min="10478" max="10478" width="25.85546875" customWidth="1"/>
    <col min="10480" max="10482" width="6.7109375" customWidth="1"/>
    <col min="10483" max="10488" width="8.140625" customWidth="1"/>
    <col min="10489" max="10489" width="6.7109375" customWidth="1"/>
    <col min="10490" max="10490" width="7.7109375" customWidth="1"/>
    <col min="10491" max="10491" width="8.140625" customWidth="1"/>
    <col min="10492" max="10492" width="17" customWidth="1"/>
    <col min="10493" max="10493" width="2.140625" customWidth="1"/>
    <col min="10494" max="10494" width="16.5703125" customWidth="1"/>
    <col min="10495" max="10496" width="6" customWidth="1"/>
    <col min="10497" max="10502" width="4.85546875" customWidth="1"/>
    <col min="10503" max="10508" width="4.140625" customWidth="1"/>
    <col min="10509" max="10509" width="13.5703125" customWidth="1"/>
    <col min="10733" max="10733" width="3.7109375" customWidth="1"/>
    <col min="10734" max="10734" width="25.85546875" customWidth="1"/>
    <col min="10736" max="10738" width="6.7109375" customWidth="1"/>
    <col min="10739" max="10744" width="8.140625" customWidth="1"/>
    <col min="10745" max="10745" width="6.7109375" customWidth="1"/>
    <col min="10746" max="10746" width="7.7109375" customWidth="1"/>
    <col min="10747" max="10747" width="8.140625" customWidth="1"/>
    <col min="10748" max="10748" width="17" customWidth="1"/>
    <col min="10749" max="10749" width="2.140625" customWidth="1"/>
    <col min="10750" max="10750" width="16.5703125" customWidth="1"/>
    <col min="10751" max="10752" width="6" customWidth="1"/>
    <col min="10753" max="10758" width="4.85546875" customWidth="1"/>
    <col min="10759" max="10764" width="4.140625" customWidth="1"/>
    <col min="10765" max="10765" width="13.5703125" customWidth="1"/>
    <col min="10989" max="10989" width="3.7109375" customWidth="1"/>
    <col min="10990" max="10990" width="25.85546875" customWidth="1"/>
    <col min="10992" max="10994" width="6.7109375" customWidth="1"/>
    <col min="10995" max="11000" width="8.140625" customWidth="1"/>
    <col min="11001" max="11001" width="6.7109375" customWidth="1"/>
    <col min="11002" max="11002" width="7.7109375" customWidth="1"/>
    <col min="11003" max="11003" width="8.140625" customWidth="1"/>
    <col min="11004" max="11004" width="17" customWidth="1"/>
    <col min="11005" max="11005" width="2.140625" customWidth="1"/>
    <col min="11006" max="11006" width="16.5703125" customWidth="1"/>
    <col min="11007" max="11008" width="6" customWidth="1"/>
    <col min="11009" max="11014" width="4.85546875" customWidth="1"/>
    <col min="11015" max="11020" width="4.140625" customWidth="1"/>
    <col min="11021" max="11021" width="13.5703125" customWidth="1"/>
    <col min="11245" max="11245" width="3.7109375" customWidth="1"/>
    <col min="11246" max="11246" width="25.85546875" customWidth="1"/>
    <col min="11248" max="11250" width="6.7109375" customWidth="1"/>
    <col min="11251" max="11256" width="8.140625" customWidth="1"/>
    <col min="11257" max="11257" width="6.7109375" customWidth="1"/>
    <col min="11258" max="11258" width="7.7109375" customWidth="1"/>
    <col min="11259" max="11259" width="8.140625" customWidth="1"/>
    <col min="11260" max="11260" width="17" customWidth="1"/>
    <col min="11261" max="11261" width="2.140625" customWidth="1"/>
    <col min="11262" max="11262" width="16.5703125" customWidth="1"/>
    <col min="11263" max="11264" width="6" customWidth="1"/>
    <col min="11265" max="11270" width="4.85546875" customWidth="1"/>
    <col min="11271" max="11276" width="4.140625" customWidth="1"/>
    <col min="11277" max="11277" width="13.5703125" customWidth="1"/>
    <col min="11501" max="11501" width="3.7109375" customWidth="1"/>
    <col min="11502" max="11502" width="25.85546875" customWidth="1"/>
    <col min="11504" max="11506" width="6.7109375" customWidth="1"/>
    <col min="11507" max="11512" width="8.140625" customWidth="1"/>
    <col min="11513" max="11513" width="6.7109375" customWidth="1"/>
    <col min="11514" max="11514" width="7.7109375" customWidth="1"/>
    <col min="11515" max="11515" width="8.140625" customWidth="1"/>
    <col min="11516" max="11516" width="17" customWidth="1"/>
    <col min="11517" max="11517" width="2.140625" customWidth="1"/>
    <col min="11518" max="11518" width="16.5703125" customWidth="1"/>
    <col min="11519" max="11520" width="6" customWidth="1"/>
    <col min="11521" max="11526" width="4.85546875" customWidth="1"/>
    <col min="11527" max="11532" width="4.140625" customWidth="1"/>
    <col min="11533" max="11533" width="13.5703125" customWidth="1"/>
    <col min="11757" max="11757" width="3.7109375" customWidth="1"/>
    <col min="11758" max="11758" width="25.85546875" customWidth="1"/>
    <col min="11760" max="11762" width="6.7109375" customWidth="1"/>
    <col min="11763" max="11768" width="8.140625" customWidth="1"/>
    <col min="11769" max="11769" width="6.7109375" customWidth="1"/>
    <col min="11770" max="11770" width="7.7109375" customWidth="1"/>
    <col min="11771" max="11771" width="8.140625" customWidth="1"/>
    <col min="11772" max="11772" width="17" customWidth="1"/>
    <col min="11773" max="11773" width="2.140625" customWidth="1"/>
    <col min="11774" max="11774" width="16.5703125" customWidth="1"/>
    <col min="11775" max="11776" width="6" customWidth="1"/>
    <col min="11777" max="11782" width="4.85546875" customWidth="1"/>
    <col min="11783" max="11788" width="4.140625" customWidth="1"/>
    <col min="11789" max="11789" width="13.5703125" customWidth="1"/>
    <col min="12013" max="12013" width="3.7109375" customWidth="1"/>
    <col min="12014" max="12014" width="25.85546875" customWidth="1"/>
    <col min="12016" max="12018" width="6.7109375" customWidth="1"/>
    <col min="12019" max="12024" width="8.140625" customWidth="1"/>
    <col min="12025" max="12025" width="6.7109375" customWidth="1"/>
    <col min="12026" max="12026" width="7.7109375" customWidth="1"/>
    <col min="12027" max="12027" width="8.140625" customWidth="1"/>
    <col min="12028" max="12028" width="17" customWidth="1"/>
    <col min="12029" max="12029" width="2.140625" customWidth="1"/>
    <col min="12030" max="12030" width="16.5703125" customWidth="1"/>
    <col min="12031" max="12032" width="6" customWidth="1"/>
    <col min="12033" max="12038" width="4.85546875" customWidth="1"/>
    <col min="12039" max="12044" width="4.140625" customWidth="1"/>
    <col min="12045" max="12045" width="13.5703125" customWidth="1"/>
    <col min="12269" max="12269" width="3.7109375" customWidth="1"/>
    <col min="12270" max="12270" width="25.85546875" customWidth="1"/>
    <col min="12272" max="12274" width="6.7109375" customWidth="1"/>
    <col min="12275" max="12280" width="8.140625" customWidth="1"/>
    <col min="12281" max="12281" width="6.7109375" customWidth="1"/>
    <col min="12282" max="12282" width="7.7109375" customWidth="1"/>
    <col min="12283" max="12283" width="8.140625" customWidth="1"/>
    <col min="12284" max="12284" width="17" customWidth="1"/>
    <col min="12285" max="12285" width="2.140625" customWidth="1"/>
    <col min="12286" max="12286" width="16.5703125" customWidth="1"/>
    <col min="12287" max="12288" width="6" customWidth="1"/>
    <col min="12289" max="12294" width="4.85546875" customWidth="1"/>
    <col min="12295" max="12300" width="4.140625" customWidth="1"/>
    <col min="12301" max="12301" width="13.5703125" customWidth="1"/>
    <col min="12525" max="12525" width="3.7109375" customWidth="1"/>
    <col min="12526" max="12526" width="25.85546875" customWidth="1"/>
    <col min="12528" max="12530" width="6.7109375" customWidth="1"/>
    <col min="12531" max="12536" width="8.140625" customWidth="1"/>
    <col min="12537" max="12537" width="6.7109375" customWidth="1"/>
    <col min="12538" max="12538" width="7.7109375" customWidth="1"/>
    <col min="12539" max="12539" width="8.140625" customWidth="1"/>
    <col min="12540" max="12540" width="17" customWidth="1"/>
    <col min="12541" max="12541" width="2.140625" customWidth="1"/>
    <col min="12542" max="12542" width="16.5703125" customWidth="1"/>
    <col min="12543" max="12544" width="6" customWidth="1"/>
    <col min="12545" max="12550" width="4.85546875" customWidth="1"/>
    <col min="12551" max="12556" width="4.140625" customWidth="1"/>
    <col min="12557" max="12557" width="13.5703125" customWidth="1"/>
    <col min="12781" max="12781" width="3.7109375" customWidth="1"/>
    <col min="12782" max="12782" width="25.85546875" customWidth="1"/>
    <col min="12784" max="12786" width="6.7109375" customWidth="1"/>
    <col min="12787" max="12792" width="8.140625" customWidth="1"/>
    <col min="12793" max="12793" width="6.7109375" customWidth="1"/>
    <col min="12794" max="12794" width="7.7109375" customWidth="1"/>
    <col min="12795" max="12795" width="8.140625" customWidth="1"/>
    <col min="12796" max="12796" width="17" customWidth="1"/>
    <col min="12797" max="12797" width="2.140625" customWidth="1"/>
    <col min="12798" max="12798" width="16.5703125" customWidth="1"/>
    <col min="12799" max="12800" width="6" customWidth="1"/>
    <col min="12801" max="12806" width="4.85546875" customWidth="1"/>
    <col min="12807" max="12812" width="4.140625" customWidth="1"/>
    <col min="12813" max="12813" width="13.5703125" customWidth="1"/>
    <col min="13037" max="13037" width="3.7109375" customWidth="1"/>
    <col min="13038" max="13038" width="25.85546875" customWidth="1"/>
    <col min="13040" max="13042" width="6.7109375" customWidth="1"/>
    <col min="13043" max="13048" width="8.140625" customWidth="1"/>
    <col min="13049" max="13049" width="6.7109375" customWidth="1"/>
    <col min="13050" max="13050" width="7.7109375" customWidth="1"/>
    <col min="13051" max="13051" width="8.140625" customWidth="1"/>
    <col min="13052" max="13052" width="17" customWidth="1"/>
    <col min="13053" max="13053" width="2.140625" customWidth="1"/>
    <col min="13054" max="13054" width="16.5703125" customWidth="1"/>
    <col min="13055" max="13056" width="6" customWidth="1"/>
    <col min="13057" max="13062" width="4.85546875" customWidth="1"/>
    <col min="13063" max="13068" width="4.140625" customWidth="1"/>
    <col min="13069" max="13069" width="13.5703125" customWidth="1"/>
    <col min="13293" max="13293" width="3.7109375" customWidth="1"/>
    <col min="13294" max="13294" width="25.85546875" customWidth="1"/>
    <col min="13296" max="13298" width="6.7109375" customWidth="1"/>
    <col min="13299" max="13304" width="8.140625" customWidth="1"/>
    <col min="13305" max="13305" width="6.7109375" customWidth="1"/>
    <col min="13306" max="13306" width="7.7109375" customWidth="1"/>
    <col min="13307" max="13307" width="8.140625" customWidth="1"/>
    <col min="13308" max="13308" width="17" customWidth="1"/>
    <col min="13309" max="13309" width="2.140625" customWidth="1"/>
    <col min="13310" max="13310" width="16.5703125" customWidth="1"/>
    <col min="13311" max="13312" width="6" customWidth="1"/>
    <col min="13313" max="13318" width="4.85546875" customWidth="1"/>
    <col min="13319" max="13324" width="4.140625" customWidth="1"/>
    <col min="13325" max="13325" width="13.5703125" customWidth="1"/>
    <col min="13549" max="13549" width="3.7109375" customWidth="1"/>
    <col min="13550" max="13550" width="25.85546875" customWidth="1"/>
    <col min="13552" max="13554" width="6.7109375" customWidth="1"/>
    <col min="13555" max="13560" width="8.140625" customWidth="1"/>
    <col min="13561" max="13561" width="6.7109375" customWidth="1"/>
    <col min="13562" max="13562" width="7.7109375" customWidth="1"/>
    <col min="13563" max="13563" width="8.140625" customWidth="1"/>
    <col min="13564" max="13564" width="17" customWidth="1"/>
    <col min="13565" max="13565" width="2.140625" customWidth="1"/>
    <col min="13566" max="13566" width="16.5703125" customWidth="1"/>
    <col min="13567" max="13568" width="6" customWidth="1"/>
    <col min="13569" max="13574" width="4.85546875" customWidth="1"/>
    <col min="13575" max="13580" width="4.140625" customWidth="1"/>
    <col min="13581" max="13581" width="13.5703125" customWidth="1"/>
    <col min="13805" max="13805" width="3.7109375" customWidth="1"/>
    <col min="13806" max="13806" width="25.85546875" customWidth="1"/>
    <col min="13808" max="13810" width="6.7109375" customWidth="1"/>
    <col min="13811" max="13816" width="8.140625" customWidth="1"/>
    <col min="13817" max="13817" width="6.7109375" customWidth="1"/>
    <col min="13818" max="13818" width="7.7109375" customWidth="1"/>
    <col min="13819" max="13819" width="8.140625" customWidth="1"/>
    <col min="13820" max="13820" width="17" customWidth="1"/>
    <col min="13821" max="13821" width="2.140625" customWidth="1"/>
    <col min="13822" max="13822" width="16.5703125" customWidth="1"/>
    <col min="13823" max="13824" width="6" customWidth="1"/>
    <col min="13825" max="13830" width="4.85546875" customWidth="1"/>
    <col min="13831" max="13836" width="4.140625" customWidth="1"/>
    <col min="13837" max="13837" width="13.5703125" customWidth="1"/>
    <col min="14061" max="14061" width="3.7109375" customWidth="1"/>
    <col min="14062" max="14062" width="25.85546875" customWidth="1"/>
    <col min="14064" max="14066" width="6.7109375" customWidth="1"/>
    <col min="14067" max="14072" width="8.140625" customWidth="1"/>
    <col min="14073" max="14073" width="6.7109375" customWidth="1"/>
    <col min="14074" max="14074" width="7.7109375" customWidth="1"/>
    <col min="14075" max="14075" width="8.140625" customWidth="1"/>
    <col min="14076" max="14076" width="17" customWidth="1"/>
    <col min="14077" max="14077" width="2.140625" customWidth="1"/>
    <col min="14078" max="14078" width="16.5703125" customWidth="1"/>
    <col min="14079" max="14080" width="6" customWidth="1"/>
    <col min="14081" max="14086" width="4.85546875" customWidth="1"/>
    <col min="14087" max="14092" width="4.140625" customWidth="1"/>
    <col min="14093" max="14093" width="13.5703125" customWidth="1"/>
    <col min="14317" max="14317" width="3.7109375" customWidth="1"/>
    <col min="14318" max="14318" width="25.85546875" customWidth="1"/>
    <col min="14320" max="14322" width="6.7109375" customWidth="1"/>
    <col min="14323" max="14328" width="8.140625" customWidth="1"/>
    <col min="14329" max="14329" width="6.7109375" customWidth="1"/>
    <col min="14330" max="14330" width="7.7109375" customWidth="1"/>
    <col min="14331" max="14331" width="8.140625" customWidth="1"/>
    <col min="14332" max="14332" width="17" customWidth="1"/>
    <col min="14333" max="14333" width="2.140625" customWidth="1"/>
    <col min="14334" max="14334" width="16.5703125" customWidth="1"/>
    <col min="14335" max="14336" width="6" customWidth="1"/>
    <col min="14337" max="14342" width="4.85546875" customWidth="1"/>
    <col min="14343" max="14348" width="4.140625" customWidth="1"/>
    <col min="14349" max="14349" width="13.5703125" customWidth="1"/>
    <col min="14573" max="14573" width="3.7109375" customWidth="1"/>
    <col min="14574" max="14574" width="25.85546875" customWidth="1"/>
    <col min="14576" max="14578" width="6.7109375" customWidth="1"/>
    <col min="14579" max="14584" width="8.140625" customWidth="1"/>
    <col min="14585" max="14585" width="6.7109375" customWidth="1"/>
    <col min="14586" max="14586" width="7.7109375" customWidth="1"/>
    <col min="14587" max="14587" width="8.140625" customWidth="1"/>
    <col min="14588" max="14588" width="17" customWidth="1"/>
    <col min="14589" max="14589" width="2.140625" customWidth="1"/>
    <col min="14590" max="14590" width="16.5703125" customWidth="1"/>
    <col min="14591" max="14592" width="6" customWidth="1"/>
    <col min="14593" max="14598" width="4.85546875" customWidth="1"/>
    <col min="14599" max="14604" width="4.140625" customWidth="1"/>
    <col min="14605" max="14605" width="13.5703125" customWidth="1"/>
    <col min="14829" max="14829" width="3.7109375" customWidth="1"/>
    <col min="14830" max="14830" width="25.85546875" customWidth="1"/>
    <col min="14832" max="14834" width="6.7109375" customWidth="1"/>
    <col min="14835" max="14840" width="8.140625" customWidth="1"/>
    <col min="14841" max="14841" width="6.7109375" customWidth="1"/>
    <col min="14842" max="14842" width="7.7109375" customWidth="1"/>
    <col min="14843" max="14843" width="8.140625" customWidth="1"/>
    <col min="14844" max="14844" width="17" customWidth="1"/>
    <col min="14845" max="14845" width="2.140625" customWidth="1"/>
    <col min="14846" max="14846" width="16.5703125" customWidth="1"/>
    <col min="14847" max="14848" width="6" customWidth="1"/>
    <col min="14849" max="14854" width="4.85546875" customWidth="1"/>
    <col min="14855" max="14860" width="4.140625" customWidth="1"/>
    <col min="14861" max="14861" width="13.5703125" customWidth="1"/>
    <col min="15085" max="15085" width="3.7109375" customWidth="1"/>
    <col min="15086" max="15086" width="25.85546875" customWidth="1"/>
    <col min="15088" max="15090" width="6.7109375" customWidth="1"/>
    <col min="15091" max="15096" width="8.140625" customWidth="1"/>
    <col min="15097" max="15097" width="6.7109375" customWidth="1"/>
    <col min="15098" max="15098" width="7.7109375" customWidth="1"/>
    <col min="15099" max="15099" width="8.140625" customWidth="1"/>
    <col min="15100" max="15100" width="17" customWidth="1"/>
    <col min="15101" max="15101" width="2.140625" customWidth="1"/>
    <col min="15102" max="15102" width="16.5703125" customWidth="1"/>
    <col min="15103" max="15104" width="6" customWidth="1"/>
    <col min="15105" max="15110" width="4.85546875" customWidth="1"/>
    <col min="15111" max="15116" width="4.140625" customWidth="1"/>
    <col min="15117" max="15117" width="13.5703125" customWidth="1"/>
    <col min="15341" max="15341" width="3.7109375" customWidth="1"/>
    <col min="15342" max="15342" width="25.85546875" customWidth="1"/>
    <col min="15344" max="15346" width="6.7109375" customWidth="1"/>
    <col min="15347" max="15352" width="8.140625" customWidth="1"/>
    <col min="15353" max="15353" width="6.7109375" customWidth="1"/>
    <col min="15354" max="15354" width="7.7109375" customWidth="1"/>
    <col min="15355" max="15355" width="8.140625" customWidth="1"/>
    <col min="15356" max="15356" width="17" customWidth="1"/>
    <col min="15357" max="15357" width="2.140625" customWidth="1"/>
    <col min="15358" max="15358" width="16.5703125" customWidth="1"/>
    <col min="15359" max="15360" width="6" customWidth="1"/>
    <col min="15361" max="15366" width="4.85546875" customWidth="1"/>
    <col min="15367" max="15372" width="4.140625" customWidth="1"/>
    <col min="15373" max="15373" width="13.5703125" customWidth="1"/>
    <col min="15597" max="15597" width="3.7109375" customWidth="1"/>
    <col min="15598" max="15598" width="25.85546875" customWidth="1"/>
    <col min="15600" max="15602" width="6.7109375" customWidth="1"/>
    <col min="15603" max="15608" width="8.140625" customWidth="1"/>
    <col min="15609" max="15609" width="6.7109375" customWidth="1"/>
    <col min="15610" max="15610" width="7.7109375" customWidth="1"/>
    <col min="15611" max="15611" width="8.140625" customWidth="1"/>
    <col min="15612" max="15612" width="17" customWidth="1"/>
    <col min="15613" max="15613" width="2.140625" customWidth="1"/>
    <col min="15614" max="15614" width="16.5703125" customWidth="1"/>
    <col min="15615" max="15616" width="6" customWidth="1"/>
    <col min="15617" max="15622" width="4.85546875" customWidth="1"/>
    <col min="15623" max="15628" width="4.140625" customWidth="1"/>
    <col min="15629" max="15629" width="13.5703125" customWidth="1"/>
    <col min="15853" max="15853" width="3.7109375" customWidth="1"/>
    <col min="15854" max="15854" width="25.85546875" customWidth="1"/>
    <col min="15856" max="15858" width="6.7109375" customWidth="1"/>
    <col min="15859" max="15864" width="8.140625" customWidth="1"/>
    <col min="15865" max="15865" width="6.7109375" customWidth="1"/>
    <col min="15866" max="15866" width="7.7109375" customWidth="1"/>
    <col min="15867" max="15867" width="8.140625" customWidth="1"/>
    <col min="15868" max="15868" width="17" customWidth="1"/>
    <col min="15869" max="15869" width="2.140625" customWidth="1"/>
    <col min="15870" max="15870" width="16.5703125" customWidth="1"/>
    <col min="15871" max="15872" width="6" customWidth="1"/>
    <col min="15873" max="15878" width="4.85546875" customWidth="1"/>
    <col min="15879" max="15884" width="4.140625" customWidth="1"/>
    <col min="15885" max="15885" width="13.5703125" customWidth="1"/>
    <col min="16109" max="16109" width="3.7109375" customWidth="1"/>
    <col min="16110" max="16110" width="25.85546875" customWidth="1"/>
    <col min="16112" max="16114" width="6.7109375" customWidth="1"/>
    <col min="16115" max="16120" width="8.140625" customWidth="1"/>
    <col min="16121" max="16121" width="6.7109375" customWidth="1"/>
    <col min="16122" max="16122" width="7.7109375" customWidth="1"/>
    <col min="16123" max="16123" width="8.140625" customWidth="1"/>
    <col min="16124" max="16124" width="17" customWidth="1"/>
    <col min="16125" max="16125" width="2.140625" customWidth="1"/>
    <col min="16126" max="16126" width="16.5703125" customWidth="1"/>
    <col min="16127" max="16128" width="6" customWidth="1"/>
    <col min="16129" max="16134" width="4.85546875" customWidth="1"/>
    <col min="16135" max="16140" width="4.140625" customWidth="1"/>
    <col min="16141" max="16141" width="13.5703125" customWidth="1"/>
  </cols>
  <sheetData>
    <row r="1" spans="1:20" ht="16.5" thickBot="1">
      <c r="A1" s="508" t="s">
        <v>50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10"/>
    </row>
    <row r="2" spans="1:20" ht="15.6" customHeight="1">
      <c r="A2" s="516" t="s">
        <v>196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</row>
    <row r="3" spans="1:20" ht="13.5" thickBot="1">
      <c r="A3" s="57"/>
      <c r="B3" s="57"/>
      <c r="C3" s="57"/>
      <c r="D3" s="117"/>
      <c r="E3" s="117"/>
      <c r="F3" s="117"/>
      <c r="G3" s="57"/>
      <c r="H3" s="57"/>
      <c r="I3" s="57"/>
      <c r="J3" s="57"/>
      <c r="K3" s="57"/>
      <c r="L3" s="57"/>
      <c r="M3" s="57"/>
      <c r="O3" s="58"/>
    </row>
    <row r="4" spans="1:20" s="99" customFormat="1" ht="36.75" thickBot="1">
      <c r="A4" s="97"/>
      <c r="B4" s="155" t="s">
        <v>58</v>
      </c>
      <c r="C4" s="126" t="s">
        <v>82</v>
      </c>
      <c r="D4" s="127" t="s">
        <v>83</v>
      </c>
      <c r="E4" s="128" t="s">
        <v>84</v>
      </c>
      <c r="F4" s="129" t="s">
        <v>85</v>
      </c>
      <c r="G4" s="100" t="s">
        <v>73</v>
      </c>
      <c r="H4" s="101" t="s">
        <v>74</v>
      </c>
      <c r="I4" s="102" t="s">
        <v>75</v>
      </c>
      <c r="J4" s="102" t="s">
        <v>76</v>
      </c>
      <c r="K4" s="101" t="s">
        <v>77</v>
      </c>
      <c r="L4" s="103" t="s">
        <v>78</v>
      </c>
      <c r="M4" s="104" t="s">
        <v>41</v>
      </c>
      <c r="N4" s="109" t="s">
        <v>57</v>
      </c>
      <c r="O4" s="98"/>
      <c r="P4" s="153" t="s">
        <v>62</v>
      </c>
      <c r="Q4" s="153" t="s">
        <v>79</v>
      </c>
      <c r="R4" s="153" t="s">
        <v>80</v>
      </c>
    </row>
    <row r="5" spans="1:20" ht="15.75">
      <c r="A5" s="59" t="s">
        <v>63</v>
      </c>
      <c r="B5" s="94" t="s">
        <v>9</v>
      </c>
      <c r="C5" s="114">
        <f>SUM(D5:F5)</f>
        <v>8</v>
      </c>
      <c r="D5" s="123">
        <f>'Zákl._část_1.a2.kolo_Vod+ČK'!F522</f>
        <v>2</v>
      </c>
      <c r="E5" s="124">
        <f>'Zákl._část_1.a2.kolo_Vod+ČK'!I522</f>
        <v>0</v>
      </c>
      <c r="F5" s="125">
        <f>'Zákl._část_1.a2.kolo_Vod+ČK'!L522</f>
        <v>6</v>
      </c>
      <c r="G5" s="60">
        <f>'Zákl._část_1.a2.kolo_Vod+ČK'!S522</f>
        <v>13</v>
      </c>
      <c r="H5" s="60">
        <f>'Zákl._část_1.a2.kolo_Vod+ČK'!T522</f>
        <v>27</v>
      </c>
      <c r="I5" s="61">
        <f>'Zákl._část_1.a2.kolo_Vod+ČK'!Q522</f>
        <v>29</v>
      </c>
      <c r="J5" s="61">
        <f>'Zákl._část_1.a2.kolo_Vod+ČK'!R522</f>
        <v>56</v>
      </c>
      <c r="K5" s="61">
        <f>'Zákl._část_1.a2.kolo_Vod+ČK'!O522</f>
        <v>1305</v>
      </c>
      <c r="L5" s="62">
        <f>'Zákl._část_1.a2.kolo_Vod+ČK'!P522</f>
        <v>1543</v>
      </c>
      <c r="M5" s="105">
        <f>'Zákl._část_1.a2.kolo_Vod+ČK'!U522</f>
        <v>12</v>
      </c>
      <c r="N5" s="156" t="s">
        <v>71</v>
      </c>
      <c r="P5" s="63">
        <f>G5-H5</f>
        <v>-14</v>
      </c>
      <c r="Q5" s="63">
        <f>I5-J5</f>
        <v>-27</v>
      </c>
      <c r="R5" s="63">
        <f>K5-L5</f>
        <v>-238</v>
      </c>
      <c r="T5" t="s">
        <v>19</v>
      </c>
    </row>
    <row r="6" spans="1:20" ht="15.75">
      <c r="A6" s="59" t="s">
        <v>64</v>
      </c>
      <c r="B6" s="94" t="s">
        <v>12</v>
      </c>
      <c r="C6" s="115">
        <f t="shared" ref="C6:C14" si="0">SUM(D6:F6)</f>
        <v>8</v>
      </c>
      <c r="D6" s="118">
        <f>'Zákl._část_1.a2.kolo_Vod+ČK'!F523</f>
        <v>6</v>
      </c>
      <c r="E6" s="108">
        <f>'Zákl._část_1.a2.kolo_Vod+ČK'!I523</f>
        <v>0</v>
      </c>
      <c r="F6" s="119">
        <f>'Zákl._část_1.a2.kolo_Vod+ČK'!L523</f>
        <v>2</v>
      </c>
      <c r="G6" s="60">
        <f>'Zákl._část_1.a2.kolo_Vod+ČK'!S523</f>
        <v>22</v>
      </c>
      <c r="H6" s="64">
        <f>'Zákl._část_1.a2.kolo_Vod+ČK'!T523</f>
        <v>18</v>
      </c>
      <c r="I6" s="61">
        <f>'Zákl._část_1.a2.kolo_Vod+ČK'!Q523</f>
        <v>51</v>
      </c>
      <c r="J6" s="64">
        <f>'Zákl._část_1.a2.kolo_Vod+ČK'!R523</f>
        <v>38</v>
      </c>
      <c r="K6" s="61">
        <f>'Zákl._část_1.a2.kolo_Vod+ČK'!O523</f>
        <v>1536</v>
      </c>
      <c r="L6" s="65">
        <f>'Zákl._část_1.a2.kolo_Vod+ČK'!P523</f>
        <v>1424</v>
      </c>
      <c r="M6" s="106">
        <f>'Zákl._část_1.a2.kolo_Vod+ČK'!U523</f>
        <v>20</v>
      </c>
      <c r="N6" s="157" t="s">
        <v>66</v>
      </c>
      <c r="P6" s="66">
        <f t="shared" ref="P6:P14" si="1">G6-H6</f>
        <v>4</v>
      </c>
      <c r="Q6" s="66">
        <f t="shared" ref="Q6:Q14" si="2">I6-J6</f>
        <v>13</v>
      </c>
      <c r="R6" s="66">
        <f t="shared" ref="R6:R14" si="3">K6-L6</f>
        <v>112</v>
      </c>
      <c r="T6" t="s">
        <v>242</v>
      </c>
    </row>
    <row r="7" spans="1:20" ht="15.75">
      <c r="A7" s="67" t="s">
        <v>65</v>
      </c>
      <c r="B7" s="94" t="s">
        <v>13</v>
      </c>
      <c r="C7" s="115">
        <f t="shared" si="0"/>
        <v>8</v>
      </c>
      <c r="D7" s="118">
        <f>'Zákl._část_1.a2.kolo_Vod+ČK'!F524</f>
        <v>8</v>
      </c>
      <c r="E7" s="108">
        <f>'Zákl._část_1.a2.kolo_Vod+ČK'!I524</f>
        <v>0</v>
      </c>
      <c r="F7" s="119">
        <f>'Zákl._část_1.a2.kolo_Vod+ČK'!L524</f>
        <v>0</v>
      </c>
      <c r="G7" s="60">
        <f>'Zákl._část_1.a2.kolo_Vod+ČK'!S524</f>
        <v>38</v>
      </c>
      <c r="H7" s="64">
        <f>'Zákl._část_1.a2.kolo_Vod+ČK'!T524</f>
        <v>2</v>
      </c>
      <c r="I7" s="61">
        <f>'Zákl._část_1.a2.kolo_Vod+ČK'!Q524</f>
        <v>76</v>
      </c>
      <c r="J7" s="64">
        <f>'Zákl._část_1.a2.kolo_Vod+ČK'!R524</f>
        <v>8</v>
      </c>
      <c r="K7" s="61">
        <f>'Zákl._část_1.a2.kolo_Vod+ČK'!O524</f>
        <v>1719</v>
      </c>
      <c r="L7" s="68">
        <f>'Zákl._část_1.a2.kolo_Vod+ČK'!P524</f>
        <v>1034</v>
      </c>
      <c r="M7" s="106">
        <f>'Zákl._část_1.a2.kolo_Vod+ČK'!U524</f>
        <v>24</v>
      </c>
      <c r="N7" s="157" t="s">
        <v>65</v>
      </c>
      <c r="P7" s="66">
        <f t="shared" si="1"/>
        <v>36</v>
      </c>
      <c r="Q7" s="66">
        <f t="shared" si="2"/>
        <v>68</v>
      </c>
      <c r="R7" s="66">
        <f t="shared" si="3"/>
        <v>685</v>
      </c>
      <c r="T7" t="s">
        <v>23</v>
      </c>
    </row>
    <row r="8" spans="1:20" ht="15.75" hidden="1">
      <c r="A8" s="59" t="s">
        <v>66</v>
      </c>
      <c r="B8" s="95" t="s">
        <v>18</v>
      </c>
      <c r="C8" s="115">
        <f t="shared" si="0"/>
        <v>0</v>
      </c>
      <c r="D8" s="118">
        <f>'Zákl._část_1.a2.kolo_Vod+ČK'!F525</f>
        <v>0</v>
      </c>
      <c r="E8" s="108">
        <f>'Zákl._část_1.a2.kolo_Vod+ČK'!I525</f>
        <v>0</v>
      </c>
      <c r="F8" s="119">
        <f>'Zákl._část_1.a2.kolo_Vod+ČK'!L525</f>
        <v>0</v>
      </c>
      <c r="G8" s="69">
        <f>'Zákl._část_1.a2.kolo_Vod+ČK'!S525</f>
        <v>0</v>
      </c>
      <c r="H8" s="70">
        <f>'Zákl._část_1.a2.kolo_Vod+ČK'!T525</f>
        <v>0</v>
      </c>
      <c r="I8" s="71">
        <f>'Zákl._část_1.a2.kolo_Vod+ČK'!Q525</f>
        <v>0</v>
      </c>
      <c r="J8" s="70">
        <f>'Zákl._část_1.a2.kolo_Vod+ČK'!R525</f>
        <v>0</v>
      </c>
      <c r="K8" s="71">
        <f>'Zákl._část_1.a2.kolo_Vod+ČK'!O525</f>
        <v>0</v>
      </c>
      <c r="L8" s="72">
        <f>'Zákl._část_1.a2.kolo_Vod+ČK'!P525</f>
        <v>0</v>
      </c>
      <c r="M8" s="106">
        <f>'Zákl._část_1.a2.kolo_Vod+ČK'!U525</f>
        <v>0</v>
      </c>
      <c r="N8" s="157"/>
      <c r="P8" s="73">
        <f t="shared" si="1"/>
        <v>0</v>
      </c>
      <c r="Q8" s="73">
        <f t="shared" si="2"/>
        <v>0</v>
      </c>
      <c r="R8" s="73">
        <f t="shared" si="3"/>
        <v>0</v>
      </c>
    </row>
    <row r="9" spans="1:20" ht="15.75">
      <c r="A9" s="74" t="s">
        <v>67</v>
      </c>
      <c r="B9" s="95" t="s">
        <v>15</v>
      </c>
      <c r="C9" s="115">
        <f t="shared" si="0"/>
        <v>8</v>
      </c>
      <c r="D9" s="118">
        <f>'Zákl._část_1.a2.kolo_Vod+ČK'!F526</f>
        <v>2</v>
      </c>
      <c r="E9" s="108">
        <f>'Zákl._část_1.a2.kolo_Vod+ČK'!I526</f>
        <v>0</v>
      </c>
      <c r="F9" s="119">
        <f>'Zákl._část_1.a2.kolo_Vod+ČK'!L526</f>
        <v>6</v>
      </c>
      <c r="G9" s="75">
        <f>'Zákl._část_1.a2.kolo_Vod+ČK'!S526</f>
        <v>16</v>
      </c>
      <c r="H9" s="76">
        <f>'Zákl._část_1.a2.kolo_Vod+ČK'!T526</f>
        <v>24</v>
      </c>
      <c r="I9" s="77">
        <f>'Zákl._část_1.a2.kolo_Vod+ČK'!Q526</f>
        <v>34</v>
      </c>
      <c r="J9" s="76">
        <f>'Zákl._část_1.a2.kolo_Vod+ČK'!R526</f>
        <v>52</v>
      </c>
      <c r="K9" s="77">
        <f>'Zákl._část_1.a2.kolo_Vod+ČK'!O526</f>
        <v>1390</v>
      </c>
      <c r="L9" s="78">
        <f>'Zákl._část_1.a2.kolo_Vod+ČK'!P526</f>
        <v>1535</v>
      </c>
      <c r="M9" s="106">
        <f>'Zákl._část_1.a2.kolo_Vod+ČK'!U526</f>
        <v>12</v>
      </c>
      <c r="N9" s="157" t="s">
        <v>69</v>
      </c>
      <c r="P9" s="79">
        <f t="shared" si="1"/>
        <v>-8</v>
      </c>
      <c r="Q9" s="79">
        <f t="shared" si="2"/>
        <v>-18</v>
      </c>
      <c r="R9" s="79">
        <f t="shared" si="3"/>
        <v>-145</v>
      </c>
      <c r="T9" t="s">
        <v>243</v>
      </c>
    </row>
    <row r="10" spans="1:20" ht="15.75">
      <c r="A10" s="74" t="s">
        <v>68</v>
      </c>
      <c r="B10" s="95" t="s">
        <v>16</v>
      </c>
      <c r="C10" s="115">
        <f t="shared" si="0"/>
        <v>8</v>
      </c>
      <c r="D10" s="118">
        <f>'Zákl._část_1.a2.kolo_Vod+ČK'!F527</f>
        <v>6</v>
      </c>
      <c r="E10" s="108">
        <f>'Zákl._část_1.a2.kolo_Vod+ČK'!I527</f>
        <v>0</v>
      </c>
      <c r="F10" s="119">
        <f>'Zákl._část_1.a2.kolo_Vod+ČK'!L527</f>
        <v>2</v>
      </c>
      <c r="G10" s="75">
        <f>'Zákl._část_1.a2.kolo_Vod+ČK'!S527</f>
        <v>24</v>
      </c>
      <c r="H10" s="76">
        <f>'Zákl._část_1.a2.kolo_Vod+ČK'!T527</f>
        <v>16</v>
      </c>
      <c r="I10" s="77">
        <f>'Zákl._část_1.a2.kolo_Vod+ČK'!Q527</f>
        <v>52</v>
      </c>
      <c r="J10" s="76">
        <f>'Zákl._část_1.a2.kolo_Vod+ČK'!R527</f>
        <v>34</v>
      </c>
      <c r="K10" s="77">
        <f>'Zákl._část_1.a2.kolo_Vod+ČK'!O527</f>
        <v>1403</v>
      </c>
      <c r="L10" s="78">
        <f>'Zákl._část_1.a2.kolo_Vod+ČK'!P527</f>
        <v>1299</v>
      </c>
      <c r="M10" s="106">
        <f>'Zákl._část_1.a2.kolo_Vod+ČK'!U527</f>
        <v>20</v>
      </c>
      <c r="N10" s="157" t="s">
        <v>64</v>
      </c>
      <c r="P10" s="79">
        <f t="shared" si="1"/>
        <v>8</v>
      </c>
      <c r="Q10" s="79">
        <f t="shared" si="2"/>
        <v>18</v>
      </c>
      <c r="R10" s="79">
        <f t="shared" si="3"/>
        <v>104</v>
      </c>
      <c r="T10" t="s">
        <v>101</v>
      </c>
    </row>
    <row r="11" spans="1:20" ht="15.75">
      <c r="A11" s="80" t="s">
        <v>69</v>
      </c>
      <c r="B11" s="95" t="s">
        <v>17</v>
      </c>
      <c r="C11" s="115">
        <f t="shared" si="0"/>
        <v>8</v>
      </c>
      <c r="D11" s="118">
        <f>'Zákl._část_1.a2.kolo_Vod+ČK'!F528</f>
        <v>5</v>
      </c>
      <c r="E11" s="108">
        <f>'Zákl._část_1.a2.kolo_Vod+ČK'!I528</f>
        <v>0</v>
      </c>
      <c r="F11" s="119">
        <f>'Zákl._část_1.a2.kolo_Vod+ČK'!L528</f>
        <v>3</v>
      </c>
      <c r="G11" s="69">
        <f>'Zákl._část_1.a2.kolo_Vod+ČK'!S528</f>
        <v>18</v>
      </c>
      <c r="H11" s="70">
        <f>'Zákl._část_1.a2.kolo_Vod+ČK'!T528</f>
        <v>22</v>
      </c>
      <c r="I11" s="71">
        <f>'Zákl._část_1.a2.kolo_Vod+ČK'!Q528</f>
        <v>42</v>
      </c>
      <c r="J11" s="70">
        <f>'Zákl._část_1.a2.kolo_Vod+ČK'!R528</f>
        <v>50</v>
      </c>
      <c r="K11" s="71">
        <f>'Zákl._část_1.a2.kolo_Vod+ČK'!O528</f>
        <v>1549</v>
      </c>
      <c r="L11" s="72">
        <f>'Zákl._část_1.a2.kolo_Vod+ČK'!P528</f>
        <v>1603</v>
      </c>
      <c r="M11" s="106">
        <f>'Zákl._část_1.a2.kolo_Vod+ČK'!U528</f>
        <v>18</v>
      </c>
      <c r="N11" s="157" t="s">
        <v>67</v>
      </c>
      <c r="P11" s="73">
        <f t="shared" si="1"/>
        <v>-4</v>
      </c>
      <c r="Q11" s="73">
        <f t="shared" si="2"/>
        <v>-8</v>
      </c>
      <c r="R11" s="73">
        <f t="shared" si="3"/>
        <v>-54</v>
      </c>
      <c r="T11" t="s">
        <v>244</v>
      </c>
    </row>
    <row r="12" spans="1:20" ht="15.75">
      <c r="A12" s="74" t="s">
        <v>70</v>
      </c>
      <c r="B12" s="94" t="s">
        <v>14</v>
      </c>
      <c r="C12" s="115">
        <f t="shared" si="0"/>
        <v>8</v>
      </c>
      <c r="D12" s="118">
        <f>'Zákl._část_1.a2.kolo_Vod+ČK'!F529</f>
        <v>2</v>
      </c>
      <c r="E12" s="108">
        <f>'Zákl._část_1.a2.kolo_Vod+ČK'!I529</f>
        <v>0</v>
      </c>
      <c r="F12" s="119">
        <f>'Zákl._část_1.a2.kolo_Vod+ČK'!L529</f>
        <v>6</v>
      </c>
      <c r="G12" s="60">
        <f>'Zákl._část_1.a2.kolo_Vod+ČK'!S529</f>
        <v>16</v>
      </c>
      <c r="H12" s="64">
        <f>'Zákl._část_1.a2.kolo_Vod+ČK'!T529</f>
        <v>24</v>
      </c>
      <c r="I12" s="61">
        <f>'Zákl._část_1.a2.kolo_Vod+ČK'!Q529</f>
        <v>35</v>
      </c>
      <c r="J12" s="64">
        <f>'Zákl._část_1.a2.kolo_Vod+ČK'!R529</f>
        <v>52</v>
      </c>
      <c r="K12" s="61">
        <f>'Zákl._část_1.a2.kolo_Vod+ČK'!O529</f>
        <v>1365</v>
      </c>
      <c r="L12" s="65">
        <f>'Zákl._část_1.a2.kolo_Vod+ČK'!P529</f>
        <v>1578</v>
      </c>
      <c r="M12" s="106">
        <f>'Zákl._část_1.a2.kolo_Vod+ČK'!U529</f>
        <v>12</v>
      </c>
      <c r="N12" s="157" t="s">
        <v>68</v>
      </c>
      <c r="P12" s="66">
        <f t="shared" si="1"/>
        <v>-8</v>
      </c>
      <c r="Q12" s="66">
        <f t="shared" si="2"/>
        <v>-17</v>
      </c>
      <c r="R12" s="66">
        <f t="shared" si="3"/>
        <v>-213</v>
      </c>
      <c r="T12" t="s">
        <v>24</v>
      </c>
    </row>
    <row r="13" spans="1:20" ht="15.75">
      <c r="A13" s="59" t="s">
        <v>71</v>
      </c>
      <c r="B13" s="94" t="s">
        <v>11</v>
      </c>
      <c r="C13" s="115">
        <f t="shared" si="0"/>
        <v>8</v>
      </c>
      <c r="D13" s="118">
        <f>'Zákl._část_1.a2.kolo_Vod+ČK'!F530</f>
        <v>0</v>
      </c>
      <c r="E13" s="108">
        <f>'Zákl._část_1.a2.kolo_Vod+ČK'!I530</f>
        <v>0</v>
      </c>
      <c r="F13" s="119">
        <f>'Zákl._část_1.a2.kolo_Vod+ČK'!L530</f>
        <v>8</v>
      </c>
      <c r="G13" s="81">
        <f>'Zákl._část_1.a2.kolo_Vod+ČK'!S530</f>
        <v>11</v>
      </c>
      <c r="H13" s="82">
        <f>'Zákl._část_1.a2.kolo_Vod+ČK'!T530</f>
        <v>29</v>
      </c>
      <c r="I13" s="83">
        <f>'Zákl._část_1.a2.kolo_Vod+ČK'!Q530</f>
        <v>25</v>
      </c>
      <c r="J13" s="82">
        <f>'Zákl._část_1.a2.kolo_Vod+ČK'!R530</f>
        <v>59</v>
      </c>
      <c r="K13" s="83">
        <f>'Zákl._část_1.a2.kolo_Vod+ČK'!O530</f>
        <v>1154</v>
      </c>
      <c r="L13" s="84">
        <f>'Zákl._část_1.a2.kolo_Vod+ČK'!P530</f>
        <v>1517</v>
      </c>
      <c r="M13" s="106">
        <f>'Zákl._část_1.a2.kolo_Vod+ČK'!U530</f>
        <v>8</v>
      </c>
      <c r="N13" s="157" t="s">
        <v>70</v>
      </c>
      <c r="P13" s="85">
        <f t="shared" si="1"/>
        <v>-18</v>
      </c>
      <c r="Q13" s="85">
        <f t="shared" si="2"/>
        <v>-34</v>
      </c>
      <c r="R13" s="85">
        <f t="shared" si="3"/>
        <v>-363</v>
      </c>
      <c r="T13" t="s">
        <v>22</v>
      </c>
    </row>
    <row r="14" spans="1:20" ht="16.5" thickBot="1">
      <c r="A14" s="86" t="s">
        <v>72</v>
      </c>
      <c r="B14" s="96" t="s">
        <v>10</v>
      </c>
      <c r="C14" s="116">
        <f t="shared" si="0"/>
        <v>8</v>
      </c>
      <c r="D14" s="120">
        <f>'Zákl._část_1.a2.kolo_Vod+ČK'!F531</f>
        <v>5</v>
      </c>
      <c r="E14" s="121">
        <f>'Zákl._část_1.a2.kolo_Vod+ČK'!I531</f>
        <v>0</v>
      </c>
      <c r="F14" s="122">
        <f>'Zákl._část_1.a2.kolo_Vod+ČK'!L531</f>
        <v>3</v>
      </c>
      <c r="G14" s="87">
        <f>'Zákl._část_1.a2.kolo_Vod+ČK'!S531</f>
        <v>22</v>
      </c>
      <c r="H14" s="88">
        <f>'Zákl._část_1.a2.kolo_Vod+ČK'!T531</f>
        <v>18</v>
      </c>
      <c r="I14" s="89">
        <f>'Zákl._část_1.a2.kolo_Vod+ČK'!Q531</f>
        <v>46</v>
      </c>
      <c r="J14" s="88">
        <f>'Zákl._část_1.a2.kolo_Vod+ČK'!R531</f>
        <v>41</v>
      </c>
      <c r="K14" s="89">
        <f>'Zákl._část_1.a2.kolo_Vod+ČK'!O531</f>
        <v>1499</v>
      </c>
      <c r="L14" s="90">
        <f>'Zákl._část_1.a2.kolo_Vod+ČK'!P531</f>
        <v>1387</v>
      </c>
      <c r="M14" s="107">
        <f>'Zákl._část_1.a2.kolo_Vod+ČK'!U531</f>
        <v>18</v>
      </c>
      <c r="N14" s="158" t="s">
        <v>63</v>
      </c>
      <c r="P14" s="91">
        <f t="shared" si="1"/>
        <v>4</v>
      </c>
      <c r="Q14" s="91">
        <f t="shared" si="2"/>
        <v>5</v>
      </c>
      <c r="R14" s="91">
        <f t="shared" si="3"/>
        <v>112</v>
      </c>
      <c r="T14" t="s">
        <v>20</v>
      </c>
    </row>
    <row r="15" spans="1:20" s="110" customFormat="1" ht="14.45" customHeight="1">
      <c r="B15" s="112" t="s">
        <v>81</v>
      </c>
      <c r="C15" s="113">
        <f t="shared" ref="C15:F15" si="4">SUM(C5:C14)</f>
        <v>72</v>
      </c>
      <c r="D15" s="113">
        <f t="shared" si="4"/>
        <v>36</v>
      </c>
      <c r="E15" s="113">
        <f t="shared" si="4"/>
        <v>0</v>
      </c>
      <c r="F15" s="113">
        <f t="shared" si="4"/>
        <v>36</v>
      </c>
      <c r="G15" s="113">
        <f t="shared" ref="G15:M15" si="5">SUM(G5:G14)</f>
        <v>180</v>
      </c>
      <c r="H15" s="111">
        <f t="shared" si="5"/>
        <v>180</v>
      </c>
      <c r="I15" s="111">
        <f t="shared" si="5"/>
        <v>390</v>
      </c>
      <c r="J15" s="111">
        <f t="shared" si="5"/>
        <v>390</v>
      </c>
      <c r="K15" s="111">
        <f t="shared" si="5"/>
        <v>12920</v>
      </c>
      <c r="L15" s="111">
        <f t="shared" si="5"/>
        <v>12920</v>
      </c>
      <c r="M15" s="111">
        <f t="shared" si="5"/>
        <v>144</v>
      </c>
      <c r="O15" s="111"/>
      <c r="P15" s="154">
        <f>SUM(P5:P14)</f>
        <v>0</v>
      </c>
      <c r="Q15" s="154">
        <f t="shared" ref="Q15:R15" si="6">SUM(Q5:Q14)</f>
        <v>0</v>
      </c>
      <c r="R15" s="154">
        <f t="shared" si="6"/>
        <v>0</v>
      </c>
    </row>
    <row r="16" spans="1:20" ht="15.75">
      <c r="B16" s="92"/>
      <c r="C16" s="92"/>
      <c r="D16" s="92"/>
      <c r="E16" s="92"/>
      <c r="F16" s="92"/>
    </row>
    <row r="17" spans="2:8" ht="15.75">
      <c r="B17" s="161" t="s">
        <v>90</v>
      </c>
      <c r="C17" s="92"/>
      <c r="D17" s="92"/>
      <c r="E17" s="92"/>
      <c r="F17" s="92"/>
      <c r="G17" s="93"/>
      <c r="H17" s="93"/>
    </row>
    <row r="18" spans="2:8">
      <c r="B18" s="160" t="s">
        <v>88</v>
      </c>
    </row>
    <row r="19" spans="2:8" ht="15.75">
      <c r="B19" s="160" t="s">
        <v>89</v>
      </c>
      <c r="C19" s="92"/>
      <c r="D19" s="92"/>
      <c r="E19" s="92"/>
      <c r="F19" s="92"/>
    </row>
    <row r="20" spans="2:8" ht="15.75">
      <c r="B20" s="160" t="s">
        <v>86</v>
      </c>
      <c r="C20" s="92"/>
      <c r="D20" s="92"/>
      <c r="E20" s="92"/>
      <c r="F20" s="92"/>
    </row>
    <row r="21" spans="2:8" ht="15.75">
      <c r="B21" s="160" t="s">
        <v>87</v>
      </c>
      <c r="C21" s="92"/>
      <c r="D21" s="92"/>
      <c r="E21" s="92"/>
      <c r="F21" s="92"/>
    </row>
    <row r="22" spans="2:8" ht="15.75">
      <c r="B22" s="159"/>
      <c r="C22" s="92"/>
      <c r="D22" s="92"/>
      <c r="E22" s="92"/>
      <c r="F22" s="92"/>
    </row>
    <row r="23" spans="2:8" ht="15.75">
      <c r="B23" s="161" t="s">
        <v>91</v>
      </c>
      <c r="C23" s="92"/>
      <c r="D23" s="92"/>
      <c r="E23" s="92"/>
      <c r="F23" s="92"/>
      <c r="G23" s="93"/>
      <c r="H23" s="93"/>
    </row>
    <row r="24" spans="2:8">
      <c r="B24" s="160" t="s">
        <v>92</v>
      </c>
    </row>
    <row r="25" spans="2:8">
      <c r="B25" s="160" t="s">
        <v>93</v>
      </c>
    </row>
    <row r="26" spans="2:8">
      <c r="B26" s="160" t="s">
        <v>94</v>
      </c>
    </row>
    <row r="27" spans="2:8">
      <c r="B27" s="160" t="s">
        <v>96</v>
      </c>
    </row>
    <row r="28" spans="2:8">
      <c r="B28" s="160" t="s">
        <v>95</v>
      </c>
    </row>
    <row r="29" spans="2:8">
      <c r="B29" s="159"/>
    </row>
    <row r="30" spans="2:8">
      <c r="B30" s="159"/>
    </row>
    <row r="31" spans="2:8">
      <c r="B31" s="159"/>
    </row>
    <row r="32" spans="2:8">
      <c r="B32" s="159"/>
    </row>
    <row r="33" spans="2:2">
      <c r="B33" s="159"/>
    </row>
    <row r="34" spans="2:2">
      <c r="B34" s="159"/>
    </row>
    <row r="35" spans="2:2">
      <c r="B35" s="159"/>
    </row>
    <row r="36" spans="2:2">
      <c r="B36" s="159"/>
    </row>
    <row r="37" spans="2:2">
      <c r="B37" s="159"/>
    </row>
    <row r="38" spans="2:2">
      <c r="B38" s="159"/>
    </row>
    <row r="39" spans="2:2">
      <c r="B39" s="159"/>
    </row>
    <row r="40" spans="2:2">
      <c r="B40" s="159"/>
    </row>
    <row r="41" spans="2:2">
      <c r="B41" s="159"/>
    </row>
    <row r="42" spans="2:2">
      <c r="B42" s="159"/>
    </row>
    <row r="43" spans="2:2">
      <c r="B43" s="159"/>
    </row>
    <row r="44" spans="2:2">
      <c r="B44" s="159"/>
    </row>
    <row r="45" spans="2:2">
      <c r="B45" s="159"/>
    </row>
    <row r="46" spans="2:2">
      <c r="B46" s="159"/>
    </row>
    <row r="47" spans="2:2">
      <c r="B47" s="159"/>
    </row>
    <row r="48" spans="2:2">
      <c r="B48" s="159"/>
    </row>
    <row r="49" spans="2:2">
      <c r="B49" s="159"/>
    </row>
    <row r="50" spans="2:2">
      <c r="B50" s="159"/>
    </row>
    <row r="51" spans="2:2">
      <c r="B51" s="159"/>
    </row>
    <row r="52" spans="2:2">
      <c r="B52" s="159"/>
    </row>
  </sheetData>
  <mergeCells count="2">
    <mergeCell ref="A1:R1"/>
    <mergeCell ref="A2:R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T30"/>
  <sheetViews>
    <sheetView workbookViewId="0">
      <selection activeCell="S22" sqref="S22"/>
    </sheetView>
  </sheetViews>
  <sheetFormatPr defaultColWidth="9.140625" defaultRowHeight="12.75"/>
  <cols>
    <col min="1" max="1" width="13" style="162" customWidth="1"/>
    <col min="2" max="3" width="34.7109375" style="162" customWidth="1"/>
    <col min="4" max="4" width="3.28515625" style="162" customWidth="1"/>
    <col min="5" max="5" width="1.7109375" style="162" customWidth="1"/>
    <col min="6" max="7" width="3.28515625" style="162" customWidth="1"/>
    <col min="8" max="8" width="1.7109375" style="162" customWidth="1"/>
    <col min="9" max="10" width="3.28515625" style="162" customWidth="1"/>
    <col min="11" max="11" width="1.7109375" style="162" customWidth="1"/>
    <col min="12" max="12" width="3.28515625" style="162" customWidth="1"/>
    <col min="13" max="14" width="5.5703125" style="162" customWidth="1"/>
    <col min="15" max="18" width="4.28515625" style="162" customWidth="1"/>
    <col min="19" max="19" width="16.28515625" style="162" customWidth="1"/>
    <col min="20" max="20" width="2.28515625" style="162" customWidth="1"/>
    <col min="21" max="256" width="9.140625" style="162"/>
    <col min="257" max="257" width="13" style="162" customWidth="1"/>
    <col min="258" max="259" width="34.7109375" style="162" customWidth="1"/>
    <col min="260" max="260" width="3.28515625" style="162" customWidth="1"/>
    <col min="261" max="261" width="1.7109375" style="162" customWidth="1"/>
    <col min="262" max="263" width="3.28515625" style="162" customWidth="1"/>
    <col min="264" max="264" width="1.7109375" style="162" customWidth="1"/>
    <col min="265" max="266" width="3.28515625" style="162" customWidth="1"/>
    <col min="267" max="267" width="1.7109375" style="162" customWidth="1"/>
    <col min="268" max="268" width="3.28515625" style="162" customWidth="1"/>
    <col min="269" max="270" width="5.5703125" style="162" customWidth="1"/>
    <col min="271" max="274" width="4.28515625" style="162" customWidth="1"/>
    <col min="275" max="275" width="16.28515625" style="162" customWidth="1"/>
    <col min="276" max="276" width="2.28515625" style="162" customWidth="1"/>
    <col min="277" max="512" width="9.140625" style="162"/>
    <col min="513" max="513" width="13" style="162" customWidth="1"/>
    <col min="514" max="515" width="34.7109375" style="162" customWidth="1"/>
    <col min="516" max="516" width="3.28515625" style="162" customWidth="1"/>
    <col min="517" max="517" width="1.7109375" style="162" customWidth="1"/>
    <col min="518" max="519" width="3.28515625" style="162" customWidth="1"/>
    <col min="520" max="520" width="1.7109375" style="162" customWidth="1"/>
    <col min="521" max="522" width="3.28515625" style="162" customWidth="1"/>
    <col min="523" max="523" width="1.7109375" style="162" customWidth="1"/>
    <col min="524" max="524" width="3.28515625" style="162" customWidth="1"/>
    <col min="525" max="526" width="5.5703125" style="162" customWidth="1"/>
    <col min="527" max="530" width="4.28515625" style="162" customWidth="1"/>
    <col min="531" max="531" width="16.28515625" style="162" customWidth="1"/>
    <col min="532" max="532" width="2.28515625" style="162" customWidth="1"/>
    <col min="533" max="768" width="9.140625" style="162"/>
    <col min="769" max="769" width="13" style="162" customWidth="1"/>
    <col min="770" max="771" width="34.7109375" style="162" customWidth="1"/>
    <col min="772" max="772" width="3.28515625" style="162" customWidth="1"/>
    <col min="773" max="773" width="1.7109375" style="162" customWidth="1"/>
    <col min="774" max="775" width="3.28515625" style="162" customWidth="1"/>
    <col min="776" max="776" width="1.7109375" style="162" customWidth="1"/>
    <col min="777" max="778" width="3.28515625" style="162" customWidth="1"/>
    <col min="779" max="779" width="1.7109375" style="162" customWidth="1"/>
    <col min="780" max="780" width="3.28515625" style="162" customWidth="1"/>
    <col min="781" max="782" width="5.5703125" style="162" customWidth="1"/>
    <col min="783" max="786" width="4.28515625" style="162" customWidth="1"/>
    <col min="787" max="787" width="16.28515625" style="162" customWidth="1"/>
    <col min="788" max="788" width="2.28515625" style="162" customWidth="1"/>
    <col min="789" max="1024" width="9.140625" style="162"/>
    <col min="1025" max="1025" width="13" style="162" customWidth="1"/>
    <col min="1026" max="1027" width="34.7109375" style="162" customWidth="1"/>
    <col min="1028" max="1028" width="3.28515625" style="162" customWidth="1"/>
    <col min="1029" max="1029" width="1.7109375" style="162" customWidth="1"/>
    <col min="1030" max="1031" width="3.28515625" style="162" customWidth="1"/>
    <col min="1032" max="1032" width="1.7109375" style="162" customWidth="1"/>
    <col min="1033" max="1034" width="3.28515625" style="162" customWidth="1"/>
    <col min="1035" max="1035" width="1.7109375" style="162" customWidth="1"/>
    <col min="1036" max="1036" width="3.28515625" style="162" customWidth="1"/>
    <col min="1037" max="1038" width="5.5703125" style="162" customWidth="1"/>
    <col min="1039" max="1042" width="4.28515625" style="162" customWidth="1"/>
    <col min="1043" max="1043" width="16.28515625" style="162" customWidth="1"/>
    <col min="1044" max="1044" width="2.28515625" style="162" customWidth="1"/>
    <col min="1045" max="1280" width="9.140625" style="162"/>
    <col min="1281" max="1281" width="13" style="162" customWidth="1"/>
    <col min="1282" max="1283" width="34.7109375" style="162" customWidth="1"/>
    <col min="1284" max="1284" width="3.28515625" style="162" customWidth="1"/>
    <col min="1285" max="1285" width="1.7109375" style="162" customWidth="1"/>
    <col min="1286" max="1287" width="3.28515625" style="162" customWidth="1"/>
    <col min="1288" max="1288" width="1.7109375" style="162" customWidth="1"/>
    <col min="1289" max="1290" width="3.28515625" style="162" customWidth="1"/>
    <col min="1291" max="1291" width="1.7109375" style="162" customWidth="1"/>
    <col min="1292" max="1292" width="3.28515625" style="162" customWidth="1"/>
    <col min="1293" max="1294" width="5.5703125" style="162" customWidth="1"/>
    <col min="1295" max="1298" width="4.28515625" style="162" customWidth="1"/>
    <col min="1299" max="1299" width="16.28515625" style="162" customWidth="1"/>
    <col min="1300" max="1300" width="2.28515625" style="162" customWidth="1"/>
    <col min="1301" max="1536" width="9.140625" style="162"/>
    <col min="1537" max="1537" width="13" style="162" customWidth="1"/>
    <col min="1538" max="1539" width="34.7109375" style="162" customWidth="1"/>
    <col min="1540" max="1540" width="3.28515625" style="162" customWidth="1"/>
    <col min="1541" max="1541" width="1.7109375" style="162" customWidth="1"/>
    <col min="1542" max="1543" width="3.28515625" style="162" customWidth="1"/>
    <col min="1544" max="1544" width="1.7109375" style="162" customWidth="1"/>
    <col min="1545" max="1546" width="3.28515625" style="162" customWidth="1"/>
    <col min="1547" max="1547" width="1.7109375" style="162" customWidth="1"/>
    <col min="1548" max="1548" width="3.28515625" style="162" customWidth="1"/>
    <col min="1549" max="1550" width="5.5703125" style="162" customWidth="1"/>
    <col min="1551" max="1554" width="4.28515625" style="162" customWidth="1"/>
    <col min="1555" max="1555" width="16.28515625" style="162" customWidth="1"/>
    <col min="1556" max="1556" width="2.28515625" style="162" customWidth="1"/>
    <col min="1557" max="1792" width="9.140625" style="162"/>
    <col min="1793" max="1793" width="13" style="162" customWidth="1"/>
    <col min="1794" max="1795" width="34.7109375" style="162" customWidth="1"/>
    <col min="1796" max="1796" width="3.28515625" style="162" customWidth="1"/>
    <col min="1797" max="1797" width="1.7109375" style="162" customWidth="1"/>
    <col min="1798" max="1799" width="3.28515625" style="162" customWidth="1"/>
    <col min="1800" max="1800" width="1.7109375" style="162" customWidth="1"/>
    <col min="1801" max="1802" width="3.28515625" style="162" customWidth="1"/>
    <col min="1803" max="1803" width="1.7109375" style="162" customWidth="1"/>
    <col min="1804" max="1804" width="3.28515625" style="162" customWidth="1"/>
    <col min="1805" max="1806" width="5.5703125" style="162" customWidth="1"/>
    <col min="1807" max="1810" width="4.28515625" style="162" customWidth="1"/>
    <col min="1811" max="1811" width="16.28515625" style="162" customWidth="1"/>
    <col min="1812" max="1812" width="2.28515625" style="162" customWidth="1"/>
    <col min="1813" max="2048" width="9.140625" style="162"/>
    <col min="2049" max="2049" width="13" style="162" customWidth="1"/>
    <col min="2050" max="2051" width="34.7109375" style="162" customWidth="1"/>
    <col min="2052" max="2052" width="3.28515625" style="162" customWidth="1"/>
    <col min="2053" max="2053" width="1.7109375" style="162" customWidth="1"/>
    <col min="2054" max="2055" width="3.28515625" style="162" customWidth="1"/>
    <col min="2056" max="2056" width="1.7109375" style="162" customWidth="1"/>
    <col min="2057" max="2058" width="3.28515625" style="162" customWidth="1"/>
    <col min="2059" max="2059" width="1.7109375" style="162" customWidth="1"/>
    <col min="2060" max="2060" width="3.28515625" style="162" customWidth="1"/>
    <col min="2061" max="2062" width="5.5703125" style="162" customWidth="1"/>
    <col min="2063" max="2066" width="4.28515625" style="162" customWidth="1"/>
    <col min="2067" max="2067" width="16.28515625" style="162" customWidth="1"/>
    <col min="2068" max="2068" width="2.28515625" style="162" customWidth="1"/>
    <col min="2069" max="2304" width="9.140625" style="162"/>
    <col min="2305" max="2305" width="13" style="162" customWidth="1"/>
    <col min="2306" max="2307" width="34.7109375" style="162" customWidth="1"/>
    <col min="2308" max="2308" width="3.28515625" style="162" customWidth="1"/>
    <col min="2309" max="2309" width="1.7109375" style="162" customWidth="1"/>
    <col min="2310" max="2311" width="3.28515625" style="162" customWidth="1"/>
    <col min="2312" max="2312" width="1.7109375" style="162" customWidth="1"/>
    <col min="2313" max="2314" width="3.28515625" style="162" customWidth="1"/>
    <col min="2315" max="2315" width="1.7109375" style="162" customWidth="1"/>
    <col min="2316" max="2316" width="3.28515625" style="162" customWidth="1"/>
    <col min="2317" max="2318" width="5.5703125" style="162" customWidth="1"/>
    <col min="2319" max="2322" width="4.28515625" style="162" customWidth="1"/>
    <col min="2323" max="2323" width="16.28515625" style="162" customWidth="1"/>
    <col min="2324" max="2324" width="2.28515625" style="162" customWidth="1"/>
    <col min="2325" max="2560" width="9.140625" style="162"/>
    <col min="2561" max="2561" width="13" style="162" customWidth="1"/>
    <col min="2562" max="2563" width="34.7109375" style="162" customWidth="1"/>
    <col min="2564" max="2564" width="3.28515625" style="162" customWidth="1"/>
    <col min="2565" max="2565" width="1.7109375" style="162" customWidth="1"/>
    <col min="2566" max="2567" width="3.28515625" style="162" customWidth="1"/>
    <col min="2568" max="2568" width="1.7109375" style="162" customWidth="1"/>
    <col min="2569" max="2570" width="3.28515625" style="162" customWidth="1"/>
    <col min="2571" max="2571" width="1.7109375" style="162" customWidth="1"/>
    <col min="2572" max="2572" width="3.28515625" style="162" customWidth="1"/>
    <col min="2573" max="2574" width="5.5703125" style="162" customWidth="1"/>
    <col min="2575" max="2578" width="4.28515625" style="162" customWidth="1"/>
    <col min="2579" max="2579" width="16.28515625" style="162" customWidth="1"/>
    <col min="2580" max="2580" width="2.28515625" style="162" customWidth="1"/>
    <col min="2581" max="2816" width="9.140625" style="162"/>
    <col min="2817" max="2817" width="13" style="162" customWidth="1"/>
    <col min="2818" max="2819" width="34.7109375" style="162" customWidth="1"/>
    <col min="2820" max="2820" width="3.28515625" style="162" customWidth="1"/>
    <col min="2821" max="2821" width="1.7109375" style="162" customWidth="1"/>
    <col min="2822" max="2823" width="3.28515625" style="162" customWidth="1"/>
    <col min="2824" max="2824" width="1.7109375" style="162" customWidth="1"/>
    <col min="2825" max="2826" width="3.28515625" style="162" customWidth="1"/>
    <col min="2827" max="2827" width="1.7109375" style="162" customWidth="1"/>
    <col min="2828" max="2828" width="3.28515625" style="162" customWidth="1"/>
    <col min="2829" max="2830" width="5.5703125" style="162" customWidth="1"/>
    <col min="2831" max="2834" width="4.28515625" style="162" customWidth="1"/>
    <col min="2835" max="2835" width="16.28515625" style="162" customWidth="1"/>
    <col min="2836" max="2836" width="2.28515625" style="162" customWidth="1"/>
    <col min="2837" max="3072" width="9.140625" style="162"/>
    <col min="3073" max="3073" width="13" style="162" customWidth="1"/>
    <col min="3074" max="3075" width="34.7109375" style="162" customWidth="1"/>
    <col min="3076" max="3076" width="3.28515625" style="162" customWidth="1"/>
    <col min="3077" max="3077" width="1.7109375" style="162" customWidth="1"/>
    <col min="3078" max="3079" width="3.28515625" style="162" customWidth="1"/>
    <col min="3080" max="3080" width="1.7109375" style="162" customWidth="1"/>
    <col min="3081" max="3082" width="3.28515625" style="162" customWidth="1"/>
    <col min="3083" max="3083" width="1.7109375" style="162" customWidth="1"/>
    <col min="3084" max="3084" width="3.28515625" style="162" customWidth="1"/>
    <col min="3085" max="3086" width="5.5703125" style="162" customWidth="1"/>
    <col min="3087" max="3090" width="4.28515625" style="162" customWidth="1"/>
    <col min="3091" max="3091" width="16.28515625" style="162" customWidth="1"/>
    <col min="3092" max="3092" width="2.28515625" style="162" customWidth="1"/>
    <col min="3093" max="3328" width="9.140625" style="162"/>
    <col min="3329" max="3329" width="13" style="162" customWidth="1"/>
    <col min="3330" max="3331" width="34.7109375" style="162" customWidth="1"/>
    <col min="3332" max="3332" width="3.28515625" style="162" customWidth="1"/>
    <col min="3333" max="3333" width="1.7109375" style="162" customWidth="1"/>
    <col min="3334" max="3335" width="3.28515625" style="162" customWidth="1"/>
    <col min="3336" max="3336" width="1.7109375" style="162" customWidth="1"/>
    <col min="3337" max="3338" width="3.28515625" style="162" customWidth="1"/>
    <col min="3339" max="3339" width="1.7109375" style="162" customWidth="1"/>
    <col min="3340" max="3340" width="3.28515625" style="162" customWidth="1"/>
    <col min="3341" max="3342" width="5.5703125" style="162" customWidth="1"/>
    <col min="3343" max="3346" width="4.28515625" style="162" customWidth="1"/>
    <col min="3347" max="3347" width="16.28515625" style="162" customWidth="1"/>
    <col min="3348" max="3348" width="2.28515625" style="162" customWidth="1"/>
    <col min="3349" max="3584" width="9.140625" style="162"/>
    <col min="3585" max="3585" width="13" style="162" customWidth="1"/>
    <col min="3586" max="3587" width="34.7109375" style="162" customWidth="1"/>
    <col min="3588" max="3588" width="3.28515625" style="162" customWidth="1"/>
    <col min="3589" max="3589" width="1.7109375" style="162" customWidth="1"/>
    <col min="3590" max="3591" width="3.28515625" style="162" customWidth="1"/>
    <col min="3592" max="3592" width="1.7109375" style="162" customWidth="1"/>
    <col min="3593" max="3594" width="3.28515625" style="162" customWidth="1"/>
    <col min="3595" max="3595" width="1.7109375" style="162" customWidth="1"/>
    <col min="3596" max="3596" width="3.28515625" style="162" customWidth="1"/>
    <col min="3597" max="3598" width="5.5703125" style="162" customWidth="1"/>
    <col min="3599" max="3602" width="4.28515625" style="162" customWidth="1"/>
    <col min="3603" max="3603" width="16.28515625" style="162" customWidth="1"/>
    <col min="3604" max="3604" width="2.28515625" style="162" customWidth="1"/>
    <col min="3605" max="3840" width="9.140625" style="162"/>
    <col min="3841" max="3841" width="13" style="162" customWidth="1"/>
    <col min="3842" max="3843" width="34.7109375" style="162" customWidth="1"/>
    <col min="3844" max="3844" width="3.28515625" style="162" customWidth="1"/>
    <col min="3845" max="3845" width="1.7109375" style="162" customWidth="1"/>
    <col min="3846" max="3847" width="3.28515625" style="162" customWidth="1"/>
    <col min="3848" max="3848" width="1.7109375" style="162" customWidth="1"/>
    <col min="3849" max="3850" width="3.28515625" style="162" customWidth="1"/>
    <col min="3851" max="3851" width="1.7109375" style="162" customWidth="1"/>
    <col min="3852" max="3852" width="3.28515625" style="162" customWidth="1"/>
    <col min="3853" max="3854" width="5.5703125" style="162" customWidth="1"/>
    <col min="3855" max="3858" width="4.28515625" style="162" customWidth="1"/>
    <col min="3859" max="3859" width="16.28515625" style="162" customWidth="1"/>
    <col min="3860" max="3860" width="2.28515625" style="162" customWidth="1"/>
    <col min="3861" max="4096" width="9.140625" style="162"/>
    <col min="4097" max="4097" width="13" style="162" customWidth="1"/>
    <col min="4098" max="4099" width="34.7109375" style="162" customWidth="1"/>
    <col min="4100" max="4100" width="3.28515625" style="162" customWidth="1"/>
    <col min="4101" max="4101" width="1.7109375" style="162" customWidth="1"/>
    <col min="4102" max="4103" width="3.28515625" style="162" customWidth="1"/>
    <col min="4104" max="4104" width="1.7109375" style="162" customWidth="1"/>
    <col min="4105" max="4106" width="3.28515625" style="162" customWidth="1"/>
    <col min="4107" max="4107" width="1.7109375" style="162" customWidth="1"/>
    <col min="4108" max="4108" width="3.28515625" style="162" customWidth="1"/>
    <col min="4109" max="4110" width="5.5703125" style="162" customWidth="1"/>
    <col min="4111" max="4114" width="4.28515625" style="162" customWidth="1"/>
    <col min="4115" max="4115" width="16.28515625" style="162" customWidth="1"/>
    <col min="4116" max="4116" width="2.28515625" style="162" customWidth="1"/>
    <col min="4117" max="4352" width="9.140625" style="162"/>
    <col min="4353" max="4353" width="13" style="162" customWidth="1"/>
    <col min="4354" max="4355" width="34.7109375" style="162" customWidth="1"/>
    <col min="4356" max="4356" width="3.28515625" style="162" customWidth="1"/>
    <col min="4357" max="4357" width="1.7109375" style="162" customWidth="1"/>
    <col min="4358" max="4359" width="3.28515625" style="162" customWidth="1"/>
    <col min="4360" max="4360" width="1.7109375" style="162" customWidth="1"/>
    <col min="4361" max="4362" width="3.28515625" style="162" customWidth="1"/>
    <col min="4363" max="4363" width="1.7109375" style="162" customWidth="1"/>
    <col min="4364" max="4364" width="3.28515625" style="162" customWidth="1"/>
    <col min="4365" max="4366" width="5.5703125" style="162" customWidth="1"/>
    <col min="4367" max="4370" width="4.28515625" style="162" customWidth="1"/>
    <col min="4371" max="4371" width="16.28515625" style="162" customWidth="1"/>
    <col min="4372" max="4372" width="2.28515625" style="162" customWidth="1"/>
    <col min="4373" max="4608" width="9.140625" style="162"/>
    <col min="4609" max="4609" width="13" style="162" customWidth="1"/>
    <col min="4610" max="4611" width="34.7109375" style="162" customWidth="1"/>
    <col min="4612" max="4612" width="3.28515625" style="162" customWidth="1"/>
    <col min="4613" max="4613" width="1.7109375" style="162" customWidth="1"/>
    <col min="4614" max="4615" width="3.28515625" style="162" customWidth="1"/>
    <col min="4616" max="4616" width="1.7109375" style="162" customWidth="1"/>
    <col min="4617" max="4618" width="3.28515625" style="162" customWidth="1"/>
    <col min="4619" max="4619" width="1.7109375" style="162" customWidth="1"/>
    <col min="4620" max="4620" width="3.28515625" style="162" customWidth="1"/>
    <col min="4621" max="4622" width="5.5703125" style="162" customWidth="1"/>
    <col min="4623" max="4626" width="4.28515625" style="162" customWidth="1"/>
    <col min="4627" max="4627" width="16.28515625" style="162" customWidth="1"/>
    <col min="4628" max="4628" width="2.28515625" style="162" customWidth="1"/>
    <col min="4629" max="4864" width="9.140625" style="162"/>
    <col min="4865" max="4865" width="13" style="162" customWidth="1"/>
    <col min="4866" max="4867" width="34.7109375" style="162" customWidth="1"/>
    <col min="4868" max="4868" width="3.28515625" style="162" customWidth="1"/>
    <col min="4869" max="4869" width="1.7109375" style="162" customWidth="1"/>
    <col min="4870" max="4871" width="3.28515625" style="162" customWidth="1"/>
    <col min="4872" max="4872" width="1.7109375" style="162" customWidth="1"/>
    <col min="4873" max="4874" width="3.28515625" style="162" customWidth="1"/>
    <col min="4875" max="4875" width="1.7109375" style="162" customWidth="1"/>
    <col min="4876" max="4876" width="3.28515625" style="162" customWidth="1"/>
    <col min="4877" max="4878" width="5.5703125" style="162" customWidth="1"/>
    <col min="4879" max="4882" width="4.28515625" style="162" customWidth="1"/>
    <col min="4883" max="4883" width="16.28515625" style="162" customWidth="1"/>
    <col min="4884" max="4884" width="2.28515625" style="162" customWidth="1"/>
    <col min="4885" max="5120" width="9.140625" style="162"/>
    <col min="5121" max="5121" width="13" style="162" customWidth="1"/>
    <col min="5122" max="5123" width="34.7109375" style="162" customWidth="1"/>
    <col min="5124" max="5124" width="3.28515625" style="162" customWidth="1"/>
    <col min="5125" max="5125" width="1.7109375" style="162" customWidth="1"/>
    <col min="5126" max="5127" width="3.28515625" style="162" customWidth="1"/>
    <col min="5128" max="5128" width="1.7109375" style="162" customWidth="1"/>
    <col min="5129" max="5130" width="3.28515625" style="162" customWidth="1"/>
    <col min="5131" max="5131" width="1.7109375" style="162" customWidth="1"/>
    <col min="5132" max="5132" width="3.28515625" style="162" customWidth="1"/>
    <col min="5133" max="5134" width="5.5703125" style="162" customWidth="1"/>
    <col min="5135" max="5138" width="4.28515625" style="162" customWidth="1"/>
    <col min="5139" max="5139" width="16.28515625" style="162" customWidth="1"/>
    <col min="5140" max="5140" width="2.28515625" style="162" customWidth="1"/>
    <col min="5141" max="5376" width="9.140625" style="162"/>
    <col min="5377" max="5377" width="13" style="162" customWidth="1"/>
    <col min="5378" max="5379" width="34.7109375" style="162" customWidth="1"/>
    <col min="5380" max="5380" width="3.28515625" style="162" customWidth="1"/>
    <col min="5381" max="5381" width="1.7109375" style="162" customWidth="1"/>
    <col min="5382" max="5383" width="3.28515625" style="162" customWidth="1"/>
    <col min="5384" max="5384" width="1.7109375" style="162" customWidth="1"/>
    <col min="5385" max="5386" width="3.28515625" style="162" customWidth="1"/>
    <col min="5387" max="5387" width="1.7109375" style="162" customWidth="1"/>
    <col min="5388" max="5388" width="3.28515625" style="162" customWidth="1"/>
    <col min="5389" max="5390" width="5.5703125" style="162" customWidth="1"/>
    <col min="5391" max="5394" width="4.28515625" style="162" customWidth="1"/>
    <col min="5395" max="5395" width="16.28515625" style="162" customWidth="1"/>
    <col min="5396" max="5396" width="2.28515625" style="162" customWidth="1"/>
    <col min="5397" max="5632" width="9.140625" style="162"/>
    <col min="5633" max="5633" width="13" style="162" customWidth="1"/>
    <col min="5634" max="5635" width="34.7109375" style="162" customWidth="1"/>
    <col min="5636" max="5636" width="3.28515625" style="162" customWidth="1"/>
    <col min="5637" max="5637" width="1.7109375" style="162" customWidth="1"/>
    <col min="5638" max="5639" width="3.28515625" style="162" customWidth="1"/>
    <col min="5640" max="5640" width="1.7109375" style="162" customWidth="1"/>
    <col min="5641" max="5642" width="3.28515625" style="162" customWidth="1"/>
    <col min="5643" max="5643" width="1.7109375" style="162" customWidth="1"/>
    <col min="5644" max="5644" width="3.28515625" style="162" customWidth="1"/>
    <col min="5645" max="5646" width="5.5703125" style="162" customWidth="1"/>
    <col min="5647" max="5650" width="4.28515625" style="162" customWidth="1"/>
    <col min="5651" max="5651" width="16.28515625" style="162" customWidth="1"/>
    <col min="5652" max="5652" width="2.28515625" style="162" customWidth="1"/>
    <col min="5653" max="5888" width="9.140625" style="162"/>
    <col min="5889" max="5889" width="13" style="162" customWidth="1"/>
    <col min="5890" max="5891" width="34.7109375" style="162" customWidth="1"/>
    <col min="5892" max="5892" width="3.28515625" style="162" customWidth="1"/>
    <col min="5893" max="5893" width="1.7109375" style="162" customWidth="1"/>
    <col min="5894" max="5895" width="3.28515625" style="162" customWidth="1"/>
    <col min="5896" max="5896" width="1.7109375" style="162" customWidth="1"/>
    <col min="5897" max="5898" width="3.28515625" style="162" customWidth="1"/>
    <col min="5899" max="5899" width="1.7109375" style="162" customWidth="1"/>
    <col min="5900" max="5900" width="3.28515625" style="162" customWidth="1"/>
    <col min="5901" max="5902" width="5.5703125" style="162" customWidth="1"/>
    <col min="5903" max="5906" width="4.28515625" style="162" customWidth="1"/>
    <col min="5907" max="5907" width="16.28515625" style="162" customWidth="1"/>
    <col min="5908" max="5908" width="2.28515625" style="162" customWidth="1"/>
    <col min="5909" max="6144" width="9.140625" style="162"/>
    <col min="6145" max="6145" width="13" style="162" customWidth="1"/>
    <col min="6146" max="6147" width="34.7109375" style="162" customWidth="1"/>
    <col min="6148" max="6148" width="3.28515625" style="162" customWidth="1"/>
    <col min="6149" max="6149" width="1.7109375" style="162" customWidth="1"/>
    <col min="6150" max="6151" width="3.28515625" style="162" customWidth="1"/>
    <col min="6152" max="6152" width="1.7109375" style="162" customWidth="1"/>
    <col min="6153" max="6154" width="3.28515625" style="162" customWidth="1"/>
    <col min="6155" max="6155" width="1.7109375" style="162" customWidth="1"/>
    <col min="6156" max="6156" width="3.28515625" style="162" customWidth="1"/>
    <col min="6157" max="6158" width="5.5703125" style="162" customWidth="1"/>
    <col min="6159" max="6162" width="4.28515625" style="162" customWidth="1"/>
    <col min="6163" max="6163" width="16.28515625" style="162" customWidth="1"/>
    <col min="6164" max="6164" width="2.28515625" style="162" customWidth="1"/>
    <col min="6165" max="6400" width="9.140625" style="162"/>
    <col min="6401" max="6401" width="13" style="162" customWidth="1"/>
    <col min="6402" max="6403" width="34.7109375" style="162" customWidth="1"/>
    <col min="6404" max="6404" width="3.28515625" style="162" customWidth="1"/>
    <col min="6405" max="6405" width="1.7109375" style="162" customWidth="1"/>
    <col min="6406" max="6407" width="3.28515625" style="162" customWidth="1"/>
    <col min="6408" max="6408" width="1.7109375" style="162" customWidth="1"/>
    <col min="6409" max="6410" width="3.28515625" style="162" customWidth="1"/>
    <col min="6411" max="6411" width="1.7109375" style="162" customWidth="1"/>
    <col min="6412" max="6412" width="3.28515625" style="162" customWidth="1"/>
    <col min="6413" max="6414" width="5.5703125" style="162" customWidth="1"/>
    <col min="6415" max="6418" width="4.28515625" style="162" customWidth="1"/>
    <col min="6419" max="6419" width="16.28515625" style="162" customWidth="1"/>
    <col min="6420" max="6420" width="2.28515625" style="162" customWidth="1"/>
    <col min="6421" max="6656" width="9.140625" style="162"/>
    <col min="6657" max="6657" width="13" style="162" customWidth="1"/>
    <col min="6658" max="6659" width="34.7109375" style="162" customWidth="1"/>
    <col min="6660" max="6660" width="3.28515625" style="162" customWidth="1"/>
    <col min="6661" max="6661" width="1.7109375" style="162" customWidth="1"/>
    <col min="6662" max="6663" width="3.28515625" style="162" customWidth="1"/>
    <col min="6664" max="6664" width="1.7109375" style="162" customWidth="1"/>
    <col min="6665" max="6666" width="3.28515625" style="162" customWidth="1"/>
    <col min="6667" max="6667" width="1.7109375" style="162" customWidth="1"/>
    <col min="6668" max="6668" width="3.28515625" style="162" customWidth="1"/>
    <col min="6669" max="6670" width="5.5703125" style="162" customWidth="1"/>
    <col min="6671" max="6674" width="4.28515625" style="162" customWidth="1"/>
    <col min="6675" max="6675" width="16.28515625" style="162" customWidth="1"/>
    <col min="6676" max="6676" width="2.28515625" style="162" customWidth="1"/>
    <col min="6677" max="6912" width="9.140625" style="162"/>
    <col min="6913" max="6913" width="13" style="162" customWidth="1"/>
    <col min="6914" max="6915" width="34.7109375" style="162" customWidth="1"/>
    <col min="6916" max="6916" width="3.28515625" style="162" customWidth="1"/>
    <col min="6917" max="6917" width="1.7109375" style="162" customWidth="1"/>
    <col min="6918" max="6919" width="3.28515625" style="162" customWidth="1"/>
    <col min="6920" max="6920" width="1.7109375" style="162" customWidth="1"/>
    <col min="6921" max="6922" width="3.28515625" style="162" customWidth="1"/>
    <col min="6923" max="6923" width="1.7109375" style="162" customWidth="1"/>
    <col min="6924" max="6924" width="3.28515625" style="162" customWidth="1"/>
    <col min="6925" max="6926" width="5.5703125" style="162" customWidth="1"/>
    <col min="6927" max="6930" width="4.28515625" style="162" customWidth="1"/>
    <col min="6931" max="6931" width="16.28515625" style="162" customWidth="1"/>
    <col min="6932" max="6932" width="2.28515625" style="162" customWidth="1"/>
    <col min="6933" max="7168" width="9.140625" style="162"/>
    <col min="7169" max="7169" width="13" style="162" customWidth="1"/>
    <col min="7170" max="7171" width="34.7109375" style="162" customWidth="1"/>
    <col min="7172" max="7172" width="3.28515625" style="162" customWidth="1"/>
    <col min="7173" max="7173" width="1.7109375" style="162" customWidth="1"/>
    <col min="7174" max="7175" width="3.28515625" style="162" customWidth="1"/>
    <col min="7176" max="7176" width="1.7109375" style="162" customWidth="1"/>
    <col min="7177" max="7178" width="3.28515625" style="162" customWidth="1"/>
    <col min="7179" max="7179" width="1.7109375" style="162" customWidth="1"/>
    <col min="7180" max="7180" width="3.28515625" style="162" customWidth="1"/>
    <col min="7181" max="7182" width="5.5703125" style="162" customWidth="1"/>
    <col min="7183" max="7186" width="4.28515625" style="162" customWidth="1"/>
    <col min="7187" max="7187" width="16.28515625" style="162" customWidth="1"/>
    <col min="7188" max="7188" width="2.28515625" style="162" customWidth="1"/>
    <col min="7189" max="7424" width="9.140625" style="162"/>
    <col min="7425" max="7425" width="13" style="162" customWidth="1"/>
    <col min="7426" max="7427" width="34.7109375" style="162" customWidth="1"/>
    <col min="7428" max="7428" width="3.28515625" style="162" customWidth="1"/>
    <col min="7429" max="7429" width="1.7109375" style="162" customWidth="1"/>
    <col min="7430" max="7431" width="3.28515625" style="162" customWidth="1"/>
    <col min="7432" max="7432" width="1.7109375" style="162" customWidth="1"/>
    <col min="7433" max="7434" width="3.28515625" style="162" customWidth="1"/>
    <col min="7435" max="7435" width="1.7109375" style="162" customWidth="1"/>
    <col min="7436" max="7436" width="3.28515625" style="162" customWidth="1"/>
    <col min="7437" max="7438" width="5.5703125" style="162" customWidth="1"/>
    <col min="7439" max="7442" width="4.28515625" style="162" customWidth="1"/>
    <col min="7443" max="7443" width="16.28515625" style="162" customWidth="1"/>
    <col min="7444" max="7444" width="2.28515625" style="162" customWidth="1"/>
    <col min="7445" max="7680" width="9.140625" style="162"/>
    <col min="7681" max="7681" width="13" style="162" customWidth="1"/>
    <col min="7682" max="7683" width="34.7109375" style="162" customWidth="1"/>
    <col min="7684" max="7684" width="3.28515625" style="162" customWidth="1"/>
    <col min="7685" max="7685" width="1.7109375" style="162" customWidth="1"/>
    <col min="7686" max="7687" width="3.28515625" style="162" customWidth="1"/>
    <col min="7688" max="7688" width="1.7109375" style="162" customWidth="1"/>
    <col min="7689" max="7690" width="3.28515625" style="162" customWidth="1"/>
    <col min="7691" max="7691" width="1.7109375" style="162" customWidth="1"/>
    <col min="7692" max="7692" width="3.28515625" style="162" customWidth="1"/>
    <col min="7693" max="7694" width="5.5703125" style="162" customWidth="1"/>
    <col min="7695" max="7698" width="4.28515625" style="162" customWidth="1"/>
    <col min="7699" max="7699" width="16.28515625" style="162" customWidth="1"/>
    <col min="7700" max="7700" width="2.28515625" style="162" customWidth="1"/>
    <col min="7701" max="7936" width="9.140625" style="162"/>
    <col min="7937" max="7937" width="13" style="162" customWidth="1"/>
    <col min="7938" max="7939" width="34.7109375" style="162" customWidth="1"/>
    <col min="7940" max="7940" width="3.28515625" style="162" customWidth="1"/>
    <col min="7941" max="7941" width="1.7109375" style="162" customWidth="1"/>
    <col min="7942" max="7943" width="3.28515625" style="162" customWidth="1"/>
    <col min="7944" max="7944" width="1.7109375" style="162" customWidth="1"/>
    <col min="7945" max="7946" width="3.28515625" style="162" customWidth="1"/>
    <col min="7947" max="7947" width="1.7109375" style="162" customWidth="1"/>
    <col min="7948" max="7948" width="3.28515625" style="162" customWidth="1"/>
    <col min="7949" max="7950" width="5.5703125" style="162" customWidth="1"/>
    <col min="7951" max="7954" width="4.28515625" style="162" customWidth="1"/>
    <col min="7955" max="7955" width="16.28515625" style="162" customWidth="1"/>
    <col min="7956" max="7956" width="2.28515625" style="162" customWidth="1"/>
    <col min="7957" max="8192" width="9.140625" style="162"/>
    <col min="8193" max="8193" width="13" style="162" customWidth="1"/>
    <col min="8194" max="8195" width="34.7109375" style="162" customWidth="1"/>
    <col min="8196" max="8196" width="3.28515625" style="162" customWidth="1"/>
    <col min="8197" max="8197" width="1.7109375" style="162" customWidth="1"/>
    <col min="8198" max="8199" width="3.28515625" style="162" customWidth="1"/>
    <col min="8200" max="8200" width="1.7109375" style="162" customWidth="1"/>
    <col min="8201" max="8202" width="3.28515625" style="162" customWidth="1"/>
    <col min="8203" max="8203" width="1.7109375" style="162" customWidth="1"/>
    <col min="8204" max="8204" width="3.28515625" style="162" customWidth="1"/>
    <col min="8205" max="8206" width="5.5703125" style="162" customWidth="1"/>
    <col min="8207" max="8210" width="4.28515625" style="162" customWidth="1"/>
    <col min="8211" max="8211" width="16.28515625" style="162" customWidth="1"/>
    <col min="8212" max="8212" width="2.28515625" style="162" customWidth="1"/>
    <col min="8213" max="8448" width="9.140625" style="162"/>
    <col min="8449" max="8449" width="13" style="162" customWidth="1"/>
    <col min="8450" max="8451" width="34.7109375" style="162" customWidth="1"/>
    <col min="8452" max="8452" width="3.28515625" style="162" customWidth="1"/>
    <col min="8453" max="8453" width="1.7109375" style="162" customWidth="1"/>
    <col min="8454" max="8455" width="3.28515625" style="162" customWidth="1"/>
    <col min="8456" max="8456" width="1.7109375" style="162" customWidth="1"/>
    <col min="8457" max="8458" width="3.28515625" style="162" customWidth="1"/>
    <col min="8459" max="8459" width="1.7109375" style="162" customWidth="1"/>
    <col min="8460" max="8460" width="3.28515625" style="162" customWidth="1"/>
    <col min="8461" max="8462" width="5.5703125" style="162" customWidth="1"/>
    <col min="8463" max="8466" width="4.28515625" style="162" customWidth="1"/>
    <col min="8467" max="8467" width="16.28515625" style="162" customWidth="1"/>
    <col min="8468" max="8468" width="2.28515625" style="162" customWidth="1"/>
    <col min="8469" max="8704" width="9.140625" style="162"/>
    <col min="8705" max="8705" width="13" style="162" customWidth="1"/>
    <col min="8706" max="8707" width="34.7109375" style="162" customWidth="1"/>
    <col min="8708" max="8708" width="3.28515625" style="162" customWidth="1"/>
    <col min="8709" max="8709" width="1.7109375" style="162" customWidth="1"/>
    <col min="8710" max="8711" width="3.28515625" style="162" customWidth="1"/>
    <col min="8712" max="8712" width="1.7109375" style="162" customWidth="1"/>
    <col min="8713" max="8714" width="3.28515625" style="162" customWidth="1"/>
    <col min="8715" max="8715" width="1.7109375" style="162" customWidth="1"/>
    <col min="8716" max="8716" width="3.28515625" style="162" customWidth="1"/>
    <col min="8717" max="8718" width="5.5703125" style="162" customWidth="1"/>
    <col min="8719" max="8722" width="4.28515625" style="162" customWidth="1"/>
    <col min="8723" max="8723" width="16.28515625" style="162" customWidth="1"/>
    <col min="8724" max="8724" width="2.28515625" style="162" customWidth="1"/>
    <col min="8725" max="8960" width="9.140625" style="162"/>
    <col min="8961" max="8961" width="13" style="162" customWidth="1"/>
    <col min="8962" max="8963" width="34.7109375" style="162" customWidth="1"/>
    <col min="8964" max="8964" width="3.28515625" style="162" customWidth="1"/>
    <col min="8965" max="8965" width="1.7109375" style="162" customWidth="1"/>
    <col min="8966" max="8967" width="3.28515625" style="162" customWidth="1"/>
    <col min="8968" max="8968" width="1.7109375" style="162" customWidth="1"/>
    <col min="8969" max="8970" width="3.28515625" style="162" customWidth="1"/>
    <col min="8971" max="8971" width="1.7109375" style="162" customWidth="1"/>
    <col min="8972" max="8972" width="3.28515625" style="162" customWidth="1"/>
    <col min="8973" max="8974" width="5.5703125" style="162" customWidth="1"/>
    <col min="8975" max="8978" width="4.28515625" style="162" customWidth="1"/>
    <col min="8979" max="8979" width="16.28515625" style="162" customWidth="1"/>
    <col min="8980" max="8980" width="2.28515625" style="162" customWidth="1"/>
    <col min="8981" max="9216" width="9.140625" style="162"/>
    <col min="9217" max="9217" width="13" style="162" customWidth="1"/>
    <col min="9218" max="9219" width="34.7109375" style="162" customWidth="1"/>
    <col min="9220" max="9220" width="3.28515625" style="162" customWidth="1"/>
    <col min="9221" max="9221" width="1.7109375" style="162" customWidth="1"/>
    <col min="9222" max="9223" width="3.28515625" style="162" customWidth="1"/>
    <col min="9224" max="9224" width="1.7109375" style="162" customWidth="1"/>
    <col min="9225" max="9226" width="3.28515625" style="162" customWidth="1"/>
    <col min="9227" max="9227" width="1.7109375" style="162" customWidth="1"/>
    <col min="9228" max="9228" width="3.28515625" style="162" customWidth="1"/>
    <col min="9229" max="9230" width="5.5703125" style="162" customWidth="1"/>
    <col min="9231" max="9234" width="4.28515625" style="162" customWidth="1"/>
    <col min="9235" max="9235" width="16.28515625" style="162" customWidth="1"/>
    <col min="9236" max="9236" width="2.28515625" style="162" customWidth="1"/>
    <col min="9237" max="9472" width="9.140625" style="162"/>
    <col min="9473" max="9473" width="13" style="162" customWidth="1"/>
    <col min="9474" max="9475" width="34.7109375" style="162" customWidth="1"/>
    <col min="9476" max="9476" width="3.28515625" style="162" customWidth="1"/>
    <col min="9477" max="9477" width="1.7109375" style="162" customWidth="1"/>
    <col min="9478" max="9479" width="3.28515625" style="162" customWidth="1"/>
    <col min="9480" max="9480" width="1.7109375" style="162" customWidth="1"/>
    <col min="9481" max="9482" width="3.28515625" style="162" customWidth="1"/>
    <col min="9483" max="9483" width="1.7109375" style="162" customWidth="1"/>
    <col min="9484" max="9484" width="3.28515625" style="162" customWidth="1"/>
    <col min="9485" max="9486" width="5.5703125" style="162" customWidth="1"/>
    <col min="9487" max="9490" width="4.28515625" style="162" customWidth="1"/>
    <col min="9491" max="9491" width="16.28515625" style="162" customWidth="1"/>
    <col min="9492" max="9492" width="2.28515625" style="162" customWidth="1"/>
    <col min="9493" max="9728" width="9.140625" style="162"/>
    <col min="9729" max="9729" width="13" style="162" customWidth="1"/>
    <col min="9730" max="9731" width="34.7109375" style="162" customWidth="1"/>
    <col min="9732" max="9732" width="3.28515625" style="162" customWidth="1"/>
    <col min="9733" max="9733" width="1.7109375" style="162" customWidth="1"/>
    <col min="9734" max="9735" width="3.28515625" style="162" customWidth="1"/>
    <col min="9736" max="9736" width="1.7109375" style="162" customWidth="1"/>
    <col min="9737" max="9738" width="3.28515625" style="162" customWidth="1"/>
    <col min="9739" max="9739" width="1.7109375" style="162" customWidth="1"/>
    <col min="9740" max="9740" width="3.28515625" style="162" customWidth="1"/>
    <col min="9741" max="9742" width="5.5703125" style="162" customWidth="1"/>
    <col min="9743" max="9746" width="4.28515625" style="162" customWidth="1"/>
    <col min="9747" max="9747" width="16.28515625" style="162" customWidth="1"/>
    <col min="9748" max="9748" width="2.28515625" style="162" customWidth="1"/>
    <col min="9749" max="9984" width="9.140625" style="162"/>
    <col min="9985" max="9985" width="13" style="162" customWidth="1"/>
    <col min="9986" max="9987" width="34.7109375" style="162" customWidth="1"/>
    <col min="9988" max="9988" width="3.28515625" style="162" customWidth="1"/>
    <col min="9989" max="9989" width="1.7109375" style="162" customWidth="1"/>
    <col min="9990" max="9991" width="3.28515625" style="162" customWidth="1"/>
    <col min="9992" max="9992" width="1.7109375" style="162" customWidth="1"/>
    <col min="9993" max="9994" width="3.28515625" style="162" customWidth="1"/>
    <col min="9995" max="9995" width="1.7109375" style="162" customWidth="1"/>
    <col min="9996" max="9996" width="3.28515625" style="162" customWidth="1"/>
    <col min="9997" max="9998" width="5.5703125" style="162" customWidth="1"/>
    <col min="9999" max="10002" width="4.28515625" style="162" customWidth="1"/>
    <col min="10003" max="10003" width="16.28515625" style="162" customWidth="1"/>
    <col min="10004" max="10004" width="2.28515625" style="162" customWidth="1"/>
    <col min="10005" max="10240" width="9.140625" style="162"/>
    <col min="10241" max="10241" width="13" style="162" customWidth="1"/>
    <col min="10242" max="10243" width="34.7109375" style="162" customWidth="1"/>
    <col min="10244" max="10244" width="3.28515625" style="162" customWidth="1"/>
    <col min="10245" max="10245" width="1.7109375" style="162" customWidth="1"/>
    <col min="10246" max="10247" width="3.28515625" style="162" customWidth="1"/>
    <col min="10248" max="10248" width="1.7109375" style="162" customWidth="1"/>
    <col min="10249" max="10250" width="3.28515625" style="162" customWidth="1"/>
    <col min="10251" max="10251" width="1.7109375" style="162" customWidth="1"/>
    <col min="10252" max="10252" width="3.28515625" style="162" customWidth="1"/>
    <col min="10253" max="10254" width="5.5703125" style="162" customWidth="1"/>
    <col min="10255" max="10258" width="4.28515625" style="162" customWidth="1"/>
    <col min="10259" max="10259" width="16.28515625" style="162" customWidth="1"/>
    <col min="10260" max="10260" width="2.28515625" style="162" customWidth="1"/>
    <col min="10261" max="10496" width="9.140625" style="162"/>
    <col min="10497" max="10497" width="13" style="162" customWidth="1"/>
    <col min="10498" max="10499" width="34.7109375" style="162" customWidth="1"/>
    <col min="10500" max="10500" width="3.28515625" style="162" customWidth="1"/>
    <col min="10501" max="10501" width="1.7109375" style="162" customWidth="1"/>
    <col min="10502" max="10503" width="3.28515625" style="162" customWidth="1"/>
    <col min="10504" max="10504" width="1.7109375" style="162" customWidth="1"/>
    <col min="10505" max="10506" width="3.28515625" style="162" customWidth="1"/>
    <col min="10507" max="10507" width="1.7109375" style="162" customWidth="1"/>
    <col min="10508" max="10508" width="3.28515625" style="162" customWidth="1"/>
    <col min="10509" max="10510" width="5.5703125" style="162" customWidth="1"/>
    <col min="10511" max="10514" width="4.28515625" style="162" customWidth="1"/>
    <col min="10515" max="10515" width="16.28515625" style="162" customWidth="1"/>
    <col min="10516" max="10516" width="2.28515625" style="162" customWidth="1"/>
    <col min="10517" max="10752" width="9.140625" style="162"/>
    <col min="10753" max="10753" width="13" style="162" customWidth="1"/>
    <col min="10754" max="10755" width="34.7109375" style="162" customWidth="1"/>
    <col min="10756" max="10756" width="3.28515625" style="162" customWidth="1"/>
    <col min="10757" max="10757" width="1.7109375" style="162" customWidth="1"/>
    <col min="10758" max="10759" width="3.28515625" style="162" customWidth="1"/>
    <col min="10760" max="10760" width="1.7109375" style="162" customWidth="1"/>
    <col min="10761" max="10762" width="3.28515625" style="162" customWidth="1"/>
    <col min="10763" max="10763" width="1.7109375" style="162" customWidth="1"/>
    <col min="10764" max="10764" width="3.28515625" style="162" customWidth="1"/>
    <col min="10765" max="10766" width="5.5703125" style="162" customWidth="1"/>
    <col min="10767" max="10770" width="4.28515625" style="162" customWidth="1"/>
    <col min="10771" max="10771" width="16.28515625" style="162" customWidth="1"/>
    <col min="10772" max="10772" width="2.28515625" style="162" customWidth="1"/>
    <col min="10773" max="11008" width="9.140625" style="162"/>
    <col min="11009" max="11009" width="13" style="162" customWidth="1"/>
    <col min="11010" max="11011" width="34.7109375" style="162" customWidth="1"/>
    <col min="11012" max="11012" width="3.28515625" style="162" customWidth="1"/>
    <col min="11013" max="11013" width="1.7109375" style="162" customWidth="1"/>
    <col min="11014" max="11015" width="3.28515625" style="162" customWidth="1"/>
    <col min="11016" max="11016" width="1.7109375" style="162" customWidth="1"/>
    <col min="11017" max="11018" width="3.28515625" style="162" customWidth="1"/>
    <col min="11019" max="11019" width="1.7109375" style="162" customWidth="1"/>
    <col min="11020" max="11020" width="3.28515625" style="162" customWidth="1"/>
    <col min="11021" max="11022" width="5.5703125" style="162" customWidth="1"/>
    <col min="11023" max="11026" width="4.28515625" style="162" customWidth="1"/>
    <col min="11027" max="11027" width="16.28515625" style="162" customWidth="1"/>
    <col min="11028" max="11028" width="2.28515625" style="162" customWidth="1"/>
    <col min="11029" max="11264" width="9.140625" style="162"/>
    <col min="11265" max="11265" width="13" style="162" customWidth="1"/>
    <col min="11266" max="11267" width="34.7109375" style="162" customWidth="1"/>
    <col min="11268" max="11268" width="3.28515625" style="162" customWidth="1"/>
    <col min="11269" max="11269" width="1.7109375" style="162" customWidth="1"/>
    <col min="11270" max="11271" width="3.28515625" style="162" customWidth="1"/>
    <col min="11272" max="11272" width="1.7109375" style="162" customWidth="1"/>
    <col min="11273" max="11274" width="3.28515625" style="162" customWidth="1"/>
    <col min="11275" max="11275" width="1.7109375" style="162" customWidth="1"/>
    <col min="11276" max="11276" width="3.28515625" style="162" customWidth="1"/>
    <col min="11277" max="11278" width="5.5703125" style="162" customWidth="1"/>
    <col min="11279" max="11282" width="4.28515625" style="162" customWidth="1"/>
    <col min="11283" max="11283" width="16.28515625" style="162" customWidth="1"/>
    <col min="11284" max="11284" width="2.28515625" style="162" customWidth="1"/>
    <col min="11285" max="11520" width="9.140625" style="162"/>
    <col min="11521" max="11521" width="13" style="162" customWidth="1"/>
    <col min="11522" max="11523" width="34.7109375" style="162" customWidth="1"/>
    <col min="11524" max="11524" width="3.28515625" style="162" customWidth="1"/>
    <col min="11525" max="11525" width="1.7109375" style="162" customWidth="1"/>
    <col min="11526" max="11527" width="3.28515625" style="162" customWidth="1"/>
    <col min="11528" max="11528" width="1.7109375" style="162" customWidth="1"/>
    <col min="11529" max="11530" width="3.28515625" style="162" customWidth="1"/>
    <col min="11531" max="11531" width="1.7109375" style="162" customWidth="1"/>
    <col min="11532" max="11532" width="3.28515625" style="162" customWidth="1"/>
    <col min="11533" max="11534" width="5.5703125" style="162" customWidth="1"/>
    <col min="11535" max="11538" width="4.28515625" style="162" customWidth="1"/>
    <col min="11539" max="11539" width="16.28515625" style="162" customWidth="1"/>
    <col min="11540" max="11540" width="2.28515625" style="162" customWidth="1"/>
    <col min="11541" max="11776" width="9.140625" style="162"/>
    <col min="11777" max="11777" width="13" style="162" customWidth="1"/>
    <col min="11778" max="11779" width="34.7109375" style="162" customWidth="1"/>
    <col min="11780" max="11780" width="3.28515625" style="162" customWidth="1"/>
    <col min="11781" max="11781" width="1.7109375" style="162" customWidth="1"/>
    <col min="11782" max="11783" width="3.28515625" style="162" customWidth="1"/>
    <col min="11784" max="11784" width="1.7109375" style="162" customWidth="1"/>
    <col min="11785" max="11786" width="3.28515625" style="162" customWidth="1"/>
    <col min="11787" max="11787" width="1.7109375" style="162" customWidth="1"/>
    <col min="11788" max="11788" width="3.28515625" style="162" customWidth="1"/>
    <col min="11789" max="11790" width="5.5703125" style="162" customWidth="1"/>
    <col min="11791" max="11794" width="4.28515625" style="162" customWidth="1"/>
    <col min="11795" max="11795" width="16.28515625" style="162" customWidth="1"/>
    <col min="11796" max="11796" width="2.28515625" style="162" customWidth="1"/>
    <col min="11797" max="12032" width="9.140625" style="162"/>
    <col min="12033" max="12033" width="13" style="162" customWidth="1"/>
    <col min="12034" max="12035" width="34.7109375" style="162" customWidth="1"/>
    <col min="12036" max="12036" width="3.28515625" style="162" customWidth="1"/>
    <col min="12037" max="12037" width="1.7109375" style="162" customWidth="1"/>
    <col min="12038" max="12039" width="3.28515625" style="162" customWidth="1"/>
    <col min="12040" max="12040" width="1.7109375" style="162" customWidth="1"/>
    <col min="12041" max="12042" width="3.28515625" style="162" customWidth="1"/>
    <col min="12043" max="12043" width="1.7109375" style="162" customWidth="1"/>
    <col min="12044" max="12044" width="3.28515625" style="162" customWidth="1"/>
    <col min="12045" max="12046" width="5.5703125" style="162" customWidth="1"/>
    <col min="12047" max="12050" width="4.28515625" style="162" customWidth="1"/>
    <col min="12051" max="12051" width="16.28515625" style="162" customWidth="1"/>
    <col min="12052" max="12052" width="2.28515625" style="162" customWidth="1"/>
    <col min="12053" max="12288" width="9.140625" style="162"/>
    <col min="12289" max="12289" width="13" style="162" customWidth="1"/>
    <col min="12290" max="12291" width="34.7109375" style="162" customWidth="1"/>
    <col min="12292" max="12292" width="3.28515625" style="162" customWidth="1"/>
    <col min="12293" max="12293" width="1.7109375" style="162" customWidth="1"/>
    <col min="12294" max="12295" width="3.28515625" style="162" customWidth="1"/>
    <col min="12296" max="12296" width="1.7109375" style="162" customWidth="1"/>
    <col min="12297" max="12298" width="3.28515625" style="162" customWidth="1"/>
    <col min="12299" max="12299" width="1.7109375" style="162" customWidth="1"/>
    <col min="12300" max="12300" width="3.28515625" style="162" customWidth="1"/>
    <col min="12301" max="12302" width="5.5703125" style="162" customWidth="1"/>
    <col min="12303" max="12306" width="4.28515625" style="162" customWidth="1"/>
    <col min="12307" max="12307" width="16.28515625" style="162" customWidth="1"/>
    <col min="12308" max="12308" width="2.28515625" style="162" customWidth="1"/>
    <col min="12309" max="12544" width="9.140625" style="162"/>
    <col min="12545" max="12545" width="13" style="162" customWidth="1"/>
    <col min="12546" max="12547" width="34.7109375" style="162" customWidth="1"/>
    <col min="12548" max="12548" width="3.28515625" style="162" customWidth="1"/>
    <col min="12549" max="12549" width="1.7109375" style="162" customWidth="1"/>
    <col min="12550" max="12551" width="3.28515625" style="162" customWidth="1"/>
    <col min="12552" max="12552" width="1.7109375" style="162" customWidth="1"/>
    <col min="12553" max="12554" width="3.28515625" style="162" customWidth="1"/>
    <col min="12555" max="12555" width="1.7109375" style="162" customWidth="1"/>
    <col min="12556" max="12556" width="3.28515625" style="162" customWidth="1"/>
    <col min="12557" max="12558" width="5.5703125" style="162" customWidth="1"/>
    <col min="12559" max="12562" width="4.28515625" style="162" customWidth="1"/>
    <col min="12563" max="12563" width="16.28515625" style="162" customWidth="1"/>
    <col min="12564" max="12564" width="2.28515625" style="162" customWidth="1"/>
    <col min="12565" max="12800" width="9.140625" style="162"/>
    <col min="12801" max="12801" width="13" style="162" customWidth="1"/>
    <col min="12802" max="12803" width="34.7109375" style="162" customWidth="1"/>
    <col min="12804" max="12804" width="3.28515625" style="162" customWidth="1"/>
    <col min="12805" max="12805" width="1.7109375" style="162" customWidth="1"/>
    <col min="12806" max="12807" width="3.28515625" style="162" customWidth="1"/>
    <col min="12808" max="12808" width="1.7109375" style="162" customWidth="1"/>
    <col min="12809" max="12810" width="3.28515625" style="162" customWidth="1"/>
    <col min="12811" max="12811" width="1.7109375" style="162" customWidth="1"/>
    <col min="12812" max="12812" width="3.28515625" style="162" customWidth="1"/>
    <col min="12813" max="12814" width="5.5703125" style="162" customWidth="1"/>
    <col min="12815" max="12818" width="4.28515625" style="162" customWidth="1"/>
    <col min="12819" max="12819" width="16.28515625" style="162" customWidth="1"/>
    <col min="12820" max="12820" width="2.28515625" style="162" customWidth="1"/>
    <col min="12821" max="13056" width="9.140625" style="162"/>
    <col min="13057" max="13057" width="13" style="162" customWidth="1"/>
    <col min="13058" max="13059" width="34.7109375" style="162" customWidth="1"/>
    <col min="13060" max="13060" width="3.28515625" style="162" customWidth="1"/>
    <col min="13061" max="13061" width="1.7109375" style="162" customWidth="1"/>
    <col min="13062" max="13063" width="3.28515625" style="162" customWidth="1"/>
    <col min="13064" max="13064" width="1.7109375" style="162" customWidth="1"/>
    <col min="13065" max="13066" width="3.28515625" style="162" customWidth="1"/>
    <col min="13067" max="13067" width="1.7109375" style="162" customWidth="1"/>
    <col min="13068" max="13068" width="3.28515625" style="162" customWidth="1"/>
    <col min="13069" max="13070" width="5.5703125" style="162" customWidth="1"/>
    <col min="13071" max="13074" width="4.28515625" style="162" customWidth="1"/>
    <col min="13075" max="13075" width="16.28515625" style="162" customWidth="1"/>
    <col min="13076" max="13076" width="2.28515625" style="162" customWidth="1"/>
    <col min="13077" max="13312" width="9.140625" style="162"/>
    <col min="13313" max="13313" width="13" style="162" customWidth="1"/>
    <col min="13314" max="13315" width="34.7109375" style="162" customWidth="1"/>
    <col min="13316" max="13316" width="3.28515625" style="162" customWidth="1"/>
    <col min="13317" max="13317" width="1.7109375" style="162" customWidth="1"/>
    <col min="13318" max="13319" width="3.28515625" style="162" customWidth="1"/>
    <col min="13320" max="13320" width="1.7109375" style="162" customWidth="1"/>
    <col min="13321" max="13322" width="3.28515625" style="162" customWidth="1"/>
    <col min="13323" max="13323" width="1.7109375" style="162" customWidth="1"/>
    <col min="13324" max="13324" width="3.28515625" style="162" customWidth="1"/>
    <col min="13325" max="13326" width="5.5703125" style="162" customWidth="1"/>
    <col min="13327" max="13330" width="4.28515625" style="162" customWidth="1"/>
    <col min="13331" max="13331" width="16.28515625" style="162" customWidth="1"/>
    <col min="13332" max="13332" width="2.28515625" style="162" customWidth="1"/>
    <col min="13333" max="13568" width="9.140625" style="162"/>
    <col min="13569" max="13569" width="13" style="162" customWidth="1"/>
    <col min="13570" max="13571" width="34.7109375" style="162" customWidth="1"/>
    <col min="13572" max="13572" width="3.28515625" style="162" customWidth="1"/>
    <col min="13573" max="13573" width="1.7109375" style="162" customWidth="1"/>
    <col min="13574" max="13575" width="3.28515625" style="162" customWidth="1"/>
    <col min="13576" max="13576" width="1.7109375" style="162" customWidth="1"/>
    <col min="13577" max="13578" width="3.28515625" style="162" customWidth="1"/>
    <col min="13579" max="13579" width="1.7109375" style="162" customWidth="1"/>
    <col min="13580" max="13580" width="3.28515625" style="162" customWidth="1"/>
    <col min="13581" max="13582" width="5.5703125" style="162" customWidth="1"/>
    <col min="13583" max="13586" width="4.28515625" style="162" customWidth="1"/>
    <col min="13587" max="13587" width="16.28515625" style="162" customWidth="1"/>
    <col min="13588" max="13588" width="2.28515625" style="162" customWidth="1"/>
    <col min="13589" max="13824" width="9.140625" style="162"/>
    <col min="13825" max="13825" width="13" style="162" customWidth="1"/>
    <col min="13826" max="13827" width="34.7109375" style="162" customWidth="1"/>
    <col min="13828" max="13828" width="3.28515625" style="162" customWidth="1"/>
    <col min="13829" max="13829" width="1.7109375" style="162" customWidth="1"/>
    <col min="13830" max="13831" width="3.28515625" style="162" customWidth="1"/>
    <col min="13832" max="13832" width="1.7109375" style="162" customWidth="1"/>
    <col min="13833" max="13834" width="3.28515625" style="162" customWidth="1"/>
    <col min="13835" max="13835" width="1.7109375" style="162" customWidth="1"/>
    <col min="13836" max="13836" width="3.28515625" style="162" customWidth="1"/>
    <col min="13837" max="13838" width="5.5703125" style="162" customWidth="1"/>
    <col min="13839" max="13842" width="4.28515625" style="162" customWidth="1"/>
    <col min="13843" max="13843" width="16.28515625" style="162" customWidth="1"/>
    <col min="13844" max="13844" width="2.28515625" style="162" customWidth="1"/>
    <col min="13845" max="14080" width="9.140625" style="162"/>
    <col min="14081" max="14081" width="13" style="162" customWidth="1"/>
    <col min="14082" max="14083" width="34.7109375" style="162" customWidth="1"/>
    <col min="14084" max="14084" width="3.28515625" style="162" customWidth="1"/>
    <col min="14085" max="14085" width="1.7109375" style="162" customWidth="1"/>
    <col min="14086" max="14087" width="3.28515625" style="162" customWidth="1"/>
    <col min="14088" max="14088" width="1.7109375" style="162" customWidth="1"/>
    <col min="14089" max="14090" width="3.28515625" style="162" customWidth="1"/>
    <col min="14091" max="14091" width="1.7109375" style="162" customWidth="1"/>
    <col min="14092" max="14092" width="3.28515625" style="162" customWidth="1"/>
    <col min="14093" max="14094" width="5.5703125" style="162" customWidth="1"/>
    <col min="14095" max="14098" width="4.28515625" style="162" customWidth="1"/>
    <col min="14099" max="14099" width="16.28515625" style="162" customWidth="1"/>
    <col min="14100" max="14100" width="2.28515625" style="162" customWidth="1"/>
    <col min="14101" max="14336" width="9.140625" style="162"/>
    <col min="14337" max="14337" width="13" style="162" customWidth="1"/>
    <col min="14338" max="14339" width="34.7109375" style="162" customWidth="1"/>
    <col min="14340" max="14340" width="3.28515625" style="162" customWidth="1"/>
    <col min="14341" max="14341" width="1.7109375" style="162" customWidth="1"/>
    <col min="14342" max="14343" width="3.28515625" style="162" customWidth="1"/>
    <col min="14344" max="14344" width="1.7109375" style="162" customWidth="1"/>
    <col min="14345" max="14346" width="3.28515625" style="162" customWidth="1"/>
    <col min="14347" max="14347" width="1.7109375" style="162" customWidth="1"/>
    <col min="14348" max="14348" width="3.28515625" style="162" customWidth="1"/>
    <col min="14349" max="14350" width="5.5703125" style="162" customWidth="1"/>
    <col min="14351" max="14354" width="4.28515625" style="162" customWidth="1"/>
    <col min="14355" max="14355" width="16.28515625" style="162" customWidth="1"/>
    <col min="14356" max="14356" width="2.28515625" style="162" customWidth="1"/>
    <col min="14357" max="14592" width="9.140625" style="162"/>
    <col min="14593" max="14593" width="13" style="162" customWidth="1"/>
    <col min="14594" max="14595" width="34.7109375" style="162" customWidth="1"/>
    <col min="14596" max="14596" width="3.28515625" style="162" customWidth="1"/>
    <col min="14597" max="14597" width="1.7109375" style="162" customWidth="1"/>
    <col min="14598" max="14599" width="3.28515625" style="162" customWidth="1"/>
    <col min="14600" max="14600" width="1.7109375" style="162" customWidth="1"/>
    <col min="14601" max="14602" width="3.28515625" style="162" customWidth="1"/>
    <col min="14603" max="14603" width="1.7109375" style="162" customWidth="1"/>
    <col min="14604" max="14604" width="3.28515625" style="162" customWidth="1"/>
    <col min="14605" max="14606" width="5.5703125" style="162" customWidth="1"/>
    <col min="14607" max="14610" width="4.28515625" style="162" customWidth="1"/>
    <col min="14611" max="14611" width="16.28515625" style="162" customWidth="1"/>
    <col min="14612" max="14612" width="2.28515625" style="162" customWidth="1"/>
    <col min="14613" max="14848" width="9.140625" style="162"/>
    <col min="14849" max="14849" width="13" style="162" customWidth="1"/>
    <col min="14850" max="14851" width="34.7109375" style="162" customWidth="1"/>
    <col min="14852" max="14852" width="3.28515625" style="162" customWidth="1"/>
    <col min="14853" max="14853" width="1.7109375" style="162" customWidth="1"/>
    <col min="14854" max="14855" width="3.28515625" style="162" customWidth="1"/>
    <col min="14856" max="14856" width="1.7109375" style="162" customWidth="1"/>
    <col min="14857" max="14858" width="3.28515625" style="162" customWidth="1"/>
    <col min="14859" max="14859" width="1.7109375" style="162" customWidth="1"/>
    <col min="14860" max="14860" width="3.28515625" style="162" customWidth="1"/>
    <col min="14861" max="14862" width="5.5703125" style="162" customWidth="1"/>
    <col min="14863" max="14866" width="4.28515625" style="162" customWidth="1"/>
    <col min="14867" max="14867" width="16.28515625" style="162" customWidth="1"/>
    <col min="14868" max="14868" width="2.28515625" style="162" customWidth="1"/>
    <col min="14869" max="15104" width="9.140625" style="162"/>
    <col min="15105" max="15105" width="13" style="162" customWidth="1"/>
    <col min="15106" max="15107" width="34.7109375" style="162" customWidth="1"/>
    <col min="15108" max="15108" width="3.28515625" style="162" customWidth="1"/>
    <col min="15109" max="15109" width="1.7109375" style="162" customWidth="1"/>
    <col min="15110" max="15111" width="3.28515625" style="162" customWidth="1"/>
    <col min="15112" max="15112" width="1.7109375" style="162" customWidth="1"/>
    <col min="15113" max="15114" width="3.28515625" style="162" customWidth="1"/>
    <col min="15115" max="15115" width="1.7109375" style="162" customWidth="1"/>
    <col min="15116" max="15116" width="3.28515625" style="162" customWidth="1"/>
    <col min="15117" max="15118" width="5.5703125" style="162" customWidth="1"/>
    <col min="15119" max="15122" width="4.28515625" style="162" customWidth="1"/>
    <col min="15123" max="15123" width="16.28515625" style="162" customWidth="1"/>
    <col min="15124" max="15124" width="2.28515625" style="162" customWidth="1"/>
    <col min="15125" max="15360" width="9.140625" style="162"/>
    <col min="15361" max="15361" width="13" style="162" customWidth="1"/>
    <col min="15362" max="15363" width="34.7109375" style="162" customWidth="1"/>
    <col min="15364" max="15364" width="3.28515625" style="162" customWidth="1"/>
    <col min="15365" max="15365" width="1.7109375" style="162" customWidth="1"/>
    <col min="15366" max="15367" width="3.28515625" style="162" customWidth="1"/>
    <col min="15368" max="15368" width="1.7109375" style="162" customWidth="1"/>
    <col min="15369" max="15370" width="3.28515625" style="162" customWidth="1"/>
    <col min="15371" max="15371" width="1.7109375" style="162" customWidth="1"/>
    <col min="15372" max="15372" width="3.28515625" style="162" customWidth="1"/>
    <col min="15373" max="15374" width="5.5703125" style="162" customWidth="1"/>
    <col min="15375" max="15378" width="4.28515625" style="162" customWidth="1"/>
    <col min="15379" max="15379" width="16.28515625" style="162" customWidth="1"/>
    <col min="15380" max="15380" width="2.28515625" style="162" customWidth="1"/>
    <col min="15381" max="15616" width="9.140625" style="162"/>
    <col min="15617" max="15617" width="13" style="162" customWidth="1"/>
    <col min="15618" max="15619" width="34.7109375" style="162" customWidth="1"/>
    <col min="15620" max="15620" width="3.28515625" style="162" customWidth="1"/>
    <col min="15621" max="15621" width="1.7109375" style="162" customWidth="1"/>
    <col min="15622" max="15623" width="3.28515625" style="162" customWidth="1"/>
    <col min="15624" max="15624" width="1.7109375" style="162" customWidth="1"/>
    <col min="15625" max="15626" width="3.28515625" style="162" customWidth="1"/>
    <col min="15627" max="15627" width="1.7109375" style="162" customWidth="1"/>
    <col min="15628" max="15628" width="3.28515625" style="162" customWidth="1"/>
    <col min="15629" max="15630" width="5.5703125" style="162" customWidth="1"/>
    <col min="15631" max="15634" width="4.28515625" style="162" customWidth="1"/>
    <col min="15635" max="15635" width="16.28515625" style="162" customWidth="1"/>
    <col min="15636" max="15636" width="2.28515625" style="162" customWidth="1"/>
    <col min="15637" max="15872" width="9.140625" style="162"/>
    <col min="15873" max="15873" width="13" style="162" customWidth="1"/>
    <col min="15874" max="15875" width="34.7109375" style="162" customWidth="1"/>
    <col min="15876" max="15876" width="3.28515625" style="162" customWidth="1"/>
    <col min="15877" max="15877" width="1.7109375" style="162" customWidth="1"/>
    <col min="15878" max="15879" width="3.28515625" style="162" customWidth="1"/>
    <col min="15880" max="15880" width="1.7109375" style="162" customWidth="1"/>
    <col min="15881" max="15882" width="3.28515625" style="162" customWidth="1"/>
    <col min="15883" max="15883" width="1.7109375" style="162" customWidth="1"/>
    <col min="15884" max="15884" width="3.28515625" style="162" customWidth="1"/>
    <col min="15885" max="15886" width="5.5703125" style="162" customWidth="1"/>
    <col min="15887" max="15890" width="4.28515625" style="162" customWidth="1"/>
    <col min="15891" max="15891" width="16.28515625" style="162" customWidth="1"/>
    <col min="15892" max="15892" width="2.28515625" style="162" customWidth="1"/>
    <col min="15893" max="16128" width="9.140625" style="162"/>
    <col min="16129" max="16129" width="13" style="162" customWidth="1"/>
    <col min="16130" max="16131" width="34.7109375" style="162" customWidth="1"/>
    <col min="16132" max="16132" width="3.28515625" style="162" customWidth="1"/>
    <col min="16133" max="16133" width="1.7109375" style="162" customWidth="1"/>
    <col min="16134" max="16135" width="3.28515625" style="162" customWidth="1"/>
    <col min="16136" max="16136" width="1.7109375" style="162" customWidth="1"/>
    <col min="16137" max="16138" width="3.28515625" style="162" customWidth="1"/>
    <col min="16139" max="16139" width="1.7109375" style="162" customWidth="1"/>
    <col min="16140" max="16140" width="3.28515625" style="162" customWidth="1"/>
    <col min="16141" max="16142" width="5.5703125" style="162" customWidth="1"/>
    <col min="16143" max="16146" width="4.28515625" style="162" customWidth="1"/>
    <col min="16147" max="16147" width="16.28515625" style="162" customWidth="1"/>
    <col min="16148" max="16148" width="2.28515625" style="162" customWidth="1"/>
    <col min="16149" max="16384" width="9.140625" style="162"/>
  </cols>
  <sheetData>
    <row r="6" spans="1:19" ht="24" thickBot="1">
      <c r="A6" s="517" t="s">
        <v>97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</row>
    <row r="7" spans="1:19" ht="16.5" thickBot="1">
      <c r="A7" s="163" t="s">
        <v>98</v>
      </c>
      <c r="B7" s="164"/>
      <c r="C7" s="165" t="s">
        <v>117</v>
      </c>
      <c r="D7" s="166"/>
      <c r="E7" s="166"/>
      <c r="F7" s="166"/>
      <c r="G7" s="166"/>
      <c r="H7" s="166"/>
      <c r="I7" s="166"/>
      <c r="J7" s="166"/>
      <c r="K7" s="166"/>
      <c r="L7" s="166"/>
      <c r="M7" s="240" t="s">
        <v>118</v>
      </c>
      <c r="N7" s="239">
        <v>1</v>
      </c>
      <c r="O7" s="239"/>
      <c r="P7" s="240" t="s">
        <v>119</v>
      </c>
      <c r="Q7" s="239">
        <v>2</v>
      </c>
      <c r="R7" s="239">
        <v>10</v>
      </c>
      <c r="S7" s="167"/>
    </row>
    <row r="8" spans="1:19" ht="18.75" thickTop="1">
      <c r="A8" s="168" t="s">
        <v>39</v>
      </c>
      <c r="B8" s="169"/>
      <c r="C8" s="170" t="str">
        <f>VLOOKUP(Q7,Systém!$P$5:$Q$14,2,FALSE)</f>
        <v>SKB Český Krumlov "C"</v>
      </c>
      <c r="D8" s="171"/>
      <c r="E8" s="171"/>
      <c r="F8" s="171"/>
      <c r="G8" s="171"/>
      <c r="H8" s="171"/>
      <c r="I8" s="171"/>
      <c r="J8" s="171"/>
      <c r="K8" s="171"/>
      <c r="L8" s="171"/>
      <c r="M8" s="172"/>
      <c r="N8" s="171"/>
      <c r="O8" s="171"/>
      <c r="P8" s="173" t="s">
        <v>99</v>
      </c>
      <c r="Q8" s="174"/>
      <c r="R8" s="175"/>
      <c r="S8" s="234">
        <v>43478</v>
      </c>
    </row>
    <row r="9" spans="1:19" ht="18">
      <c r="A9" s="168" t="s">
        <v>40</v>
      </c>
      <c r="B9" s="176"/>
      <c r="C9" s="170" t="str">
        <f>VLOOKUP(R7,Systém!$P$5:$Q$14,2,FALSE)</f>
        <v>SKB Český Krumlov "B"</v>
      </c>
      <c r="D9" s="172"/>
      <c r="E9" s="172"/>
      <c r="F9" s="172"/>
      <c r="G9" s="171"/>
      <c r="H9" s="171"/>
      <c r="I9" s="171"/>
      <c r="J9" s="171"/>
      <c r="K9" s="171"/>
      <c r="L9" s="171"/>
      <c r="M9" s="171"/>
      <c r="N9" s="171"/>
      <c r="O9" s="171"/>
      <c r="P9" s="177" t="s">
        <v>100</v>
      </c>
      <c r="Q9" s="176"/>
      <c r="R9" s="178"/>
      <c r="S9" s="232" t="s">
        <v>101</v>
      </c>
    </row>
    <row r="10" spans="1:19" ht="15.75" thickBot="1">
      <c r="A10" s="179" t="s">
        <v>29</v>
      </c>
      <c r="B10" s="180"/>
      <c r="C10" s="181" t="s">
        <v>30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3"/>
      <c r="N10" s="183"/>
      <c r="O10" s="183"/>
      <c r="P10" s="184"/>
      <c r="Q10" s="185"/>
      <c r="R10" s="183"/>
      <c r="S10" s="186"/>
    </row>
    <row r="11" spans="1:19" ht="20.45" customHeight="1">
      <c r="A11" s="187"/>
      <c r="B11" s="188" t="str">
        <f>C8</f>
        <v>SKB Český Krumlov "C"</v>
      </c>
      <c r="C11" s="188" t="str">
        <f>C9</f>
        <v>SKB Český Krumlov "B"</v>
      </c>
      <c r="D11" s="518" t="s">
        <v>31</v>
      </c>
      <c r="E11" s="519"/>
      <c r="F11" s="519"/>
      <c r="G11" s="519"/>
      <c r="H11" s="519"/>
      <c r="I11" s="519"/>
      <c r="J11" s="519"/>
      <c r="K11" s="519"/>
      <c r="L11" s="520"/>
      <c r="M11" s="189" t="s">
        <v>102</v>
      </c>
      <c r="N11" s="190"/>
      <c r="O11" s="191" t="s">
        <v>103</v>
      </c>
      <c r="P11" s="192"/>
      <c r="Q11" s="518" t="s">
        <v>104</v>
      </c>
      <c r="R11" s="520"/>
      <c r="S11" s="193" t="s">
        <v>105</v>
      </c>
    </row>
    <row r="12" spans="1:19" ht="10.15" customHeight="1" thickBot="1">
      <c r="A12" s="194"/>
      <c r="B12" s="195"/>
      <c r="C12" s="196"/>
      <c r="D12" s="197">
        <v>1</v>
      </c>
      <c r="E12" s="198"/>
      <c r="F12" s="198"/>
      <c r="G12" s="198">
        <v>2</v>
      </c>
      <c r="H12" s="198"/>
      <c r="I12" s="198"/>
      <c r="J12" s="198">
        <v>3</v>
      </c>
      <c r="K12" s="199"/>
      <c r="L12" s="198"/>
      <c r="M12" s="200"/>
      <c r="N12" s="201"/>
      <c r="O12" s="200"/>
      <c r="P12" s="201"/>
      <c r="Q12" s="200"/>
      <c r="R12" s="201"/>
      <c r="S12" s="245"/>
    </row>
    <row r="13" spans="1:19" ht="30" customHeight="1" thickTop="1">
      <c r="A13" s="202" t="s">
        <v>106</v>
      </c>
      <c r="B13" s="203"/>
      <c r="C13" s="203"/>
      <c r="D13" s="204"/>
      <c r="E13" s="205" t="s">
        <v>37</v>
      </c>
      <c r="F13" s="206"/>
      <c r="G13" s="204"/>
      <c r="H13" s="205" t="s">
        <v>37</v>
      </c>
      <c r="I13" s="206"/>
      <c r="J13" s="204"/>
      <c r="K13" s="205" t="s">
        <v>37</v>
      </c>
      <c r="L13" s="206"/>
      <c r="M13" s="207"/>
      <c r="N13" s="208"/>
      <c r="O13" s="209"/>
      <c r="P13" s="210"/>
      <c r="Q13" s="209"/>
      <c r="R13" s="210"/>
      <c r="S13" s="233"/>
    </row>
    <row r="14" spans="1:19" ht="30" customHeight="1">
      <c r="A14" s="202" t="s">
        <v>107</v>
      </c>
      <c r="B14" s="203"/>
      <c r="C14" s="203"/>
      <c r="D14" s="211"/>
      <c r="E14" s="212" t="s">
        <v>37</v>
      </c>
      <c r="F14" s="213"/>
      <c r="G14" s="211"/>
      <c r="H14" s="212" t="s">
        <v>37</v>
      </c>
      <c r="I14" s="213"/>
      <c r="J14" s="211"/>
      <c r="K14" s="212" t="s">
        <v>37</v>
      </c>
      <c r="L14" s="213"/>
      <c r="M14" s="214"/>
      <c r="N14" s="215"/>
      <c r="O14" s="216"/>
      <c r="P14" s="217"/>
      <c r="Q14" s="216"/>
      <c r="R14" s="217"/>
      <c r="S14" s="233"/>
    </row>
    <row r="15" spans="1:19" ht="30" customHeight="1">
      <c r="A15" s="202" t="s">
        <v>108</v>
      </c>
      <c r="B15" s="203"/>
      <c r="C15" s="203"/>
      <c r="D15" s="211"/>
      <c r="E15" s="212" t="s">
        <v>37</v>
      </c>
      <c r="F15" s="213"/>
      <c r="G15" s="211"/>
      <c r="H15" s="212" t="s">
        <v>37</v>
      </c>
      <c r="I15" s="213"/>
      <c r="J15" s="211"/>
      <c r="K15" s="212" t="s">
        <v>37</v>
      </c>
      <c r="L15" s="213"/>
      <c r="M15" s="214"/>
      <c r="N15" s="215"/>
      <c r="O15" s="216"/>
      <c r="P15" s="217"/>
      <c r="Q15" s="216"/>
      <c r="R15" s="217"/>
      <c r="S15" s="233"/>
    </row>
    <row r="16" spans="1:19" ht="30" customHeight="1">
      <c r="A16" s="202" t="s">
        <v>109</v>
      </c>
      <c r="B16" s="218"/>
      <c r="C16" s="218"/>
      <c r="D16" s="211"/>
      <c r="E16" s="212" t="s">
        <v>37</v>
      </c>
      <c r="F16" s="213"/>
      <c r="G16" s="211"/>
      <c r="H16" s="212" t="s">
        <v>37</v>
      </c>
      <c r="I16" s="213"/>
      <c r="J16" s="211"/>
      <c r="K16" s="212" t="s">
        <v>37</v>
      </c>
      <c r="L16" s="213"/>
      <c r="M16" s="214"/>
      <c r="N16" s="215"/>
      <c r="O16" s="216"/>
      <c r="P16" s="217"/>
      <c r="Q16" s="216"/>
      <c r="R16" s="217"/>
      <c r="S16" s="233"/>
    </row>
    <row r="17" spans="1:20" ht="30" customHeight="1" thickBot="1">
      <c r="A17" s="202" t="s">
        <v>36</v>
      </c>
      <c r="B17" s="218"/>
      <c r="C17" s="218"/>
      <c r="D17" s="211"/>
      <c r="E17" s="212" t="s">
        <v>37</v>
      </c>
      <c r="F17" s="213"/>
      <c r="G17" s="211"/>
      <c r="H17" s="212" t="s">
        <v>37</v>
      </c>
      <c r="I17" s="213"/>
      <c r="J17" s="211"/>
      <c r="K17" s="212" t="s">
        <v>37</v>
      </c>
      <c r="L17" s="213"/>
      <c r="M17" s="214"/>
      <c r="N17" s="215"/>
      <c r="O17" s="216"/>
      <c r="P17" s="217"/>
      <c r="Q17" s="216"/>
      <c r="R17" s="217"/>
      <c r="S17" s="233"/>
    </row>
    <row r="18" spans="1:20" ht="27" thickBot="1">
      <c r="A18" s="235" t="s">
        <v>110</v>
      </c>
      <c r="B18" s="236"/>
      <c r="C18" s="237"/>
      <c r="D18" s="238"/>
      <c r="E18" s="238"/>
      <c r="F18" s="238"/>
      <c r="G18" s="238"/>
      <c r="H18" s="238"/>
      <c r="I18" s="238"/>
      <c r="J18" s="238"/>
      <c r="K18" s="238"/>
      <c r="L18" s="238"/>
      <c r="M18" s="219"/>
      <c r="N18" s="220"/>
      <c r="O18" s="221"/>
      <c r="P18" s="222"/>
      <c r="Q18" s="221"/>
      <c r="R18" s="220"/>
      <c r="S18" s="231" t="s">
        <v>30</v>
      </c>
    </row>
    <row r="19" spans="1:20" ht="15"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30" t="s">
        <v>111</v>
      </c>
    </row>
    <row r="20" spans="1:20">
      <c r="A20" s="224" t="s">
        <v>112</v>
      </c>
    </row>
    <row r="22" spans="1:20" ht="20.100000000000001" customHeight="1">
      <c r="A22" s="225" t="s">
        <v>113</v>
      </c>
      <c r="B22" s="162" t="s">
        <v>114</v>
      </c>
    </row>
    <row r="23" spans="1:20" ht="15">
      <c r="A23" s="226"/>
      <c r="B23" s="162" t="s">
        <v>114</v>
      </c>
    </row>
    <row r="25" spans="1:20">
      <c r="A25" s="227" t="s">
        <v>115</v>
      </c>
      <c r="C25" s="228"/>
      <c r="D25" s="227" t="s">
        <v>116</v>
      </c>
      <c r="E25" s="227"/>
      <c r="F25" s="227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</row>
    <row r="26" spans="1:20">
      <c r="A26" s="229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</row>
    <row r="27" spans="1:20">
      <c r="A27" s="229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</row>
    <row r="28" spans="1:20">
      <c r="A28" s="229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</row>
    <row r="29" spans="1:20">
      <c r="A29" s="227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</row>
    <row r="30" spans="1:20">
      <c r="A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</row>
  </sheetData>
  <mergeCells count="3">
    <mergeCell ref="A6:S6"/>
    <mergeCell ref="D11:L11"/>
    <mergeCell ref="Q11:R11"/>
  </mergeCells>
  <printOptions horizontalCentered="1"/>
  <pageMargins left="0.31496062992125984" right="0.31496062992125984" top="0.39370078740157483" bottom="0.78740157480314965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Tabulky </vt:lpstr>
      <vt:lpstr>Systém</vt:lpstr>
      <vt:lpstr>Zákl._část_1.a2.kolo_Vod+ČK</vt:lpstr>
      <vt:lpstr>finál._část_3.kolo ČB (2)</vt:lpstr>
      <vt:lpstr>rozpis 3.kola</vt:lpstr>
      <vt:lpstr> na sestavu</vt:lpstr>
      <vt:lpstr>Sestava </vt:lpstr>
      <vt:lpstr>Tabul._zákl._část</vt:lpstr>
      <vt:lpstr>Zápis</vt:lpstr>
      <vt:lpstr>List2</vt:lpstr>
      <vt:lpstr>Systém!Oblast_tisku</vt:lpstr>
      <vt:lpstr>'Tabulky '!Oblast_tisku</vt:lpstr>
    </vt:vector>
  </TitlesOfParts>
  <Company>BOSCH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Janostikova Linda (GS/ETC-Bj)</dc:creator>
  <cp:lastModifiedBy>oem</cp:lastModifiedBy>
  <cp:lastPrinted>2019-03-30T07:32:57Z</cp:lastPrinted>
  <dcterms:created xsi:type="dcterms:W3CDTF">2018-11-29T05:57:59Z</dcterms:created>
  <dcterms:modified xsi:type="dcterms:W3CDTF">2019-03-30T20:28:48Z</dcterms:modified>
</cp:coreProperties>
</file>