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25" firstSheet="1" activeTab="2"/>
  </bookViews>
  <sheets>
    <sheet name="Pořadí" sheetId="1" r:id="rId1"/>
    <sheet name="K.O." sheetId="2" r:id="rId2"/>
    <sheet name="o 1.-krá-jup" sheetId="3" r:id="rId3"/>
    <sheet name="o 3.m dobř-reb" sheetId="4" r:id="rId4"/>
    <sheet name="semi-jup-reb" sheetId="5" r:id="rId5"/>
    <sheet name="semi-dobř-krá" sheetId="6" r:id="rId6"/>
    <sheet name="o 5.-gogo-dobř" sheetId="7" r:id="rId7"/>
    <sheet name="o 5.krum-dobř" sheetId="8" r:id="rId8"/>
    <sheet name="gogo-krum" sheetId="9" r:id="rId9"/>
    <sheet name="chro-král" sheetId="10" r:id="rId10"/>
    <sheet name="krá-dobř" sheetId="11" r:id="rId11"/>
    <sheet name="krum-dob" sheetId="12" r:id="rId12"/>
    <sheet name="jup-gogo" sheetId="13" r:id="rId13"/>
    <sheet name="rebel-král" sheetId="14" r:id="rId14"/>
    <sheet name="gogo-dobř" sheetId="15" r:id="rId15"/>
    <sheet name="jup-krum" sheetId="16" r:id="rId16"/>
    <sheet name="dobř-reb" sheetId="17" r:id="rId17"/>
    <sheet name="prázdný" sheetId="18" r:id="rId18"/>
  </sheets>
  <definedNames>
    <definedName name="_xlnm.Print_Area" localSheetId="14">'gogo-dobř'!$A$2:$S$24</definedName>
    <definedName name="_xlnm.Print_Area" localSheetId="8">'gogo-krum'!$A$2:$S$24</definedName>
    <definedName name="_xlnm.Print_Area" localSheetId="9">'chro-král'!$A$2:$S$24</definedName>
    <definedName name="_xlnm.Print_Area" localSheetId="12">'jup-gogo'!$A$2:$S$24</definedName>
    <definedName name="_xlnm.Print_Area" localSheetId="15">'jup-krum'!$A$2:$S$24</definedName>
    <definedName name="_xlnm.Print_Area" localSheetId="10">'krá-dobř'!$A$2:$S$24</definedName>
    <definedName name="_xlnm.Print_Area" localSheetId="11">'krum-dob'!$A$2:$S$24</definedName>
    <definedName name="_xlnm.Print_Area" localSheetId="2">'o 1.-krá-jup'!$A$2:$S$24</definedName>
    <definedName name="_xlnm.Print_Area" localSheetId="3">'o 3.m dobř-reb'!$A$2:$S$24</definedName>
    <definedName name="_xlnm.Print_Area" localSheetId="6">'o 5.-gogo-dobř'!$A$2:$S$24</definedName>
    <definedName name="_xlnm.Print_Area" localSheetId="7">'o 5.krum-dobř'!$A$2:$S$24</definedName>
    <definedName name="_xlnm.Print_Area" localSheetId="13">'rebel-král'!$A$2:$S$24</definedName>
    <definedName name="_xlnm.Print_Area" localSheetId="5">'semi-dobř-krá'!$A$2:$S$24</definedName>
    <definedName name="_xlnm.Print_Area" localSheetId="4">'semi-jup-reb'!$A$2:$S$24</definedName>
  </definedNames>
  <calcPr fullCalcOnLoad="1"/>
</workbook>
</file>

<file path=xl/sharedStrings.xml><?xml version="1.0" encoding="utf-8"?>
<sst xmlns="http://schemas.openxmlformats.org/spreadsheetml/2006/main" count="1053" uniqueCount="226">
  <si>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</si>
  <si>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</si>
  <si>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</si>
  <si>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</si>
  <si>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</si>
  <si>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</si>
  <si>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</si>
  <si>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</si>
  <si>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</si>
  <si>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</si>
  <si>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</si>
  <si>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</si>
  <si>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</si>
  <si>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</si>
  <si>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</si>
  <si>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</si>
  <si>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</si>
  <si>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</si>
  <si>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</si>
  <si>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</si>
  <si>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</si>
  <si>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1. smíšená čtyřhra</t>
  </si>
  <si>
    <t>2. smíšená čtyřhra</t>
  </si>
  <si>
    <t>čtyřhra mužů</t>
  </si>
  <si>
    <t>čtyřhra žen</t>
  </si>
  <si>
    <t>Soutěž:</t>
  </si>
  <si>
    <t>Místo konání:</t>
  </si>
  <si>
    <t>:</t>
  </si>
  <si>
    <t>GOGO</t>
  </si>
  <si>
    <t>Krumloš</t>
  </si>
  <si>
    <t>Název turnaje:</t>
  </si>
  <si>
    <t>součet</t>
  </si>
  <si>
    <t>Tým</t>
  </si>
  <si>
    <t>Hráči</t>
  </si>
  <si>
    <t>kol</t>
  </si>
  <si>
    <t>1.</t>
  </si>
  <si>
    <t>Mirvald Václav</t>
  </si>
  <si>
    <t>Kovařík Petr</t>
  </si>
  <si>
    <t>2.</t>
  </si>
  <si>
    <t>Drábková Eva</t>
  </si>
  <si>
    <t>Urbancová Blanka</t>
  </si>
  <si>
    <t>Krásný Petr</t>
  </si>
  <si>
    <t>Černý Ivo</t>
  </si>
  <si>
    <t>3.</t>
  </si>
  <si>
    <t>Přibylová Lenka</t>
  </si>
  <si>
    <t>Laňka Libor</t>
  </si>
  <si>
    <t>Horák Vláďa</t>
  </si>
  <si>
    <t>4.</t>
  </si>
  <si>
    <t>5.</t>
  </si>
  <si>
    <t>6.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</si>
  <si>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</si>
  <si>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</si>
  <si>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</si>
  <si>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</si>
  <si>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</si>
  <si>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--</t>
  </si>
  <si>
    <t>Družstvům, které se některého ze sehraných kol nezúčastní, se počítá umístění na posledním místě v dotčeném kole.</t>
  </si>
  <si>
    <t>Za poslední místo je počítáno umístění za nejhorším družstvem, které se dotčeného kola zúčastnilo.</t>
  </si>
  <si>
    <t>Pokud chybí více družstev, je jim všem započítáno stejné pořadí = poslední místo.</t>
  </si>
  <si>
    <t>Vodička Karel</t>
  </si>
  <si>
    <t>Jupíci</t>
  </si>
  <si>
    <t>Rebelové</t>
  </si>
  <si>
    <t>Dobřichovice</t>
  </si>
  <si>
    <t>Ivo Černý</t>
  </si>
  <si>
    <t>V turnaji:</t>
  </si>
  <si>
    <t>Honza - Markéta</t>
  </si>
  <si>
    <t>Jirka - Ivana</t>
  </si>
  <si>
    <t>Jirka - Mirek</t>
  </si>
  <si>
    <t>Čerkl Jan</t>
  </si>
  <si>
    <t>Schröfel Erik</t>
  </si>
  <si>
    <t>Bláhová Barbara</t>
  </si>
  <si>
    <t>Smejkalová Dita</t>
  </si>
  <si>
    <t>Parkán Jiří</t>
  </si>
  <si>
    <t>Lurie Ivana</t>
  </si>
  <si>
    <t>Křížová Monika</t>
  </si>
  <si>
    <t>Lanzendorfová Olina</t>
  </si>
  <si>
    <t>Hrádek Leoš</t>
  </si>
  <si>
    <t>7.</t>
  </si>
  <si>
    <t>Doležalová Marcela</t>
  </si>
  <si>
    <t>Krásná Zuzana</t>
  </si>
  <si>
    <t>(Plzeň)</t>
  </si>
  <si>
    <t>(Rakovník)</t>
  </si>
  <si>
    <t>(Český Krumlov)</t>
  </si>
  <si>
    <t>Filler Miroslav</t>
  </si>
  <si>
    <t>VETERAN GP - DRUŽSTVA 2+2 - 2019</t>
  </si>
  <si>
    <t>1. kolo - 16.2.2019 - Plzeň</t>
  </si>
  <si>
    <t>2. kolo - 4.5.2019 - Králův Dvůr</t>
  </si>
  <si>
    <t>Šeďa Vítek</t>
  </si>
  <si>
    <t>VETERAN GP – DRUŽSTVA 2 + 2  - 2019 - 1. kolo – Plzeň</t>
  </si>
  <si>
    <t>Karel - Petr</t>
  </si>
  <si>
    <t>Vítek - Erik</t>
  </si>
  <si>
    <t>o 3. místo</t>
  </si>
  <si>
    <t>Ivo - Honza</t>
  </si>
  <si>
    <t>Vrchní rozhodčí turnaje:</t>
  </si>
  <si>
    <t>2. kolo</t>
  </si>
  <si>
    <t>3. kolo</t>
  </si>
  <si>
    <t>Vláďa - Marcela</t>
  </si>
  <si>
    <t>Karlíková Katka</t>
  </si>
  <si>
    <t>Balounová Radka</t>
  </si>
  <si>
    <t>1. kolo</t>
  </si>
  <si>
    <t>Petr - Olina</t>
  </si>
  <si>
    <t xml:space="preserve">VETERAN CUP - DRUŽSTVA 2+2 - 2019 </t>
  </si>
  <si>
    <t>semifinále</t>
  </si>
  <si>
    <t>finále</t>
  </si>
  <si>
    <t>o 5. místo</t>
  </si>
  <si>
    <t>Pospíšil Jarda</t>
  </si>
  <si>
    <t>Neřoldová Maruška</t>
  </si>
  <si>
    <t>vítěz</t>
  </si>
  <si>
    <t>A1</t>
  </si>
  <si>
    <t>B2</t>
  </si>
  <si>
    <t>B1</t>
  </si>
  <si>
    <t>A2</t>
  </si>
  <si>
    <t>A3</t>
  </si>
  <si>
    <t>B3</t>
  </si>
  <si>
    <t>prohra A1:B2</t>
  </si>
  <si>
    <t>prohra B1:A2</t>
  </si>
  <si>
    <t>Do konečné tabulky se započítají jen 3 nejlepší bodové výsledky.</t>
  </si>
  <si>
    <t>V případě rovnosti bodů v konečné tabulce, rozhoduje nejprve výsledek ze 4. nezapočítaného kola a až poté vzájemná bilance</t>
  </si>
  <si>
    <t>Valkony Markéta</t>
  </si>
  <si>
    <t>Králův Dvůr</t>
  </si>
  <si>
    <t>Krausová Zlatka</t>
  </si>
  <si>
    <t>Parkos David</t>
  </si>
  <si>
    <t>Václavíková Dáša</t>
  </si>
  <si>
    <t>Exl Marcela</t>
  </si>
  <si>
    <t>Chropyně</t>
  </si>
  <si>
    <t xml:space="preserve">Horák Vláďa </t>
  </si>
  <si>
    <t>Fajt Michal</t>
  </si>
  <si>
    <t>Beneš</t>
  </si>
  <si>
    <t>Konvičná</t>
  </si>
  <si>
    <t>Řihošková</t>
  </si>
  <si>
    <t>Malík</t>
  </si>
  <si>
    <t xml:space="preserve">3 : 1 </t>
  </si>
  <si>
    <t>3 : 1</t>
  </si>
  <si>
    <t>Erik - Bára</t>
  </si>
  <si>
    <t>Kónigsmarková Soňa</t>
  </si>
  <si>
    <t>Honza - Dáša</t>
  </si>
  <si>
    <t>23</t>
  </si>
  <si>
    <t>142</t>
  </si>
  <si>
    <t>Mirek - Věra</t>
  </si>
  <si>
    <t>Věra - Ivana</t>
  </si>
  <si>
    <t>Toncarová Věra</t>
  </si>
  <si>
    <t>Zápasy ve skupině A :</t>
  </si>
  <si>
    <t>Jupíci - Krumloš - 3:1</t>
  </si>
  <si>
    <t xml:space="preserve">Zápasy ve skupině B : </t>
  </si>
  <si>
    <t xml:space="preserve">  </t>
  </si>
  <si>
    <t>Vítek - Bára</t>
  </si>
  <si>
    <t>Ivana - Věra</t>
  </si>
  <si>
    <t>Petr - Katka</t>
  </si>
  <si>
    <t>Králův  Dvůr</t>
  </si>
  <si>
    <t>26</t>
  </si>
  <si>
    <t>116</t>
  </si>
  <si>
    <t>42</t>
  </si>
  <si>
    <t>195</t>
  </si>
  <si>
    <t>3.kolo</t>
  </si>
  <si>
    <t>Honza - David</t>
  </si>
  <si>
    <t>44</t>
  </si>
  <si>
    <t>159</t>
  </si>
  <si>
    <t>průběžné pořadí po 3.kole</t>
  </si>
  <si>
    <t xml:space="preserve">Jupíci </t>
  </si>
  <si>
    <t>8.</t>
  </si>
  <si>
    <t>Dobřichovice II.</t>
  </si>
  <si>
    <t>Dobřichovice I.</t>
  </si>
  <si>
    <t>Králův Dvúr</t>
  </si>
  <si>
    <t>Dušek Jan</t>
  </si>
  <si>
    <t>Dokoupilová Helena</t>
  </si>
  <si>
    <t>Pavlíček Aleš</t>
  </si>
  <si>
    <t>Křížová Monia</t>
  </si>
  <si>
    <t>? Martin</t>
  </si>
  <si>
    <t>Přibylová Lena</t>
  </si>
  <si>
    <t>Němcová Marcela</t>
  </si>
  <si>
    <t>Dvořák Karel</t>
  </si>
  <si>
    <t>Radovnický Ondřej</t>
  </si>
  <si>
    <t>4:0</t>
  </si>
  <si>
    <t>o 5.-7. místo</t>
  </si>
  <si>
    <t>Krumloš - Dobřichovice II. - 3:1</t>
  </si>
  <si>
    <t>Krumloš - GOGO - 2:2</t>
  </si>
  <si>
    <t>GOGO - Dobřichovice II. - 2:2</t>
  </si>
  <si>
    <t>Jupíci - Dobřichovice I. - 2:2</t>
  </si>
  <si>
    <t>Jupíci - GOGO - 4:0</t>
  </si>
  <si>
    <t>Dobřichovice - Krumloš - 3:1</t>
  </si>
  <si>
    <t>Dobřichovice - GOGO - 1:3</t>
  </si>
  <si>
    <t>GOGO - Krumloš - 2:2</t>
  </si>
  <si>
    <t>Králův Dvůr - Dobřichovice II. - 4:0</t>
  </si>
  <si>
    <t>Králův Dvůr - Rebelové - 3:1</t>
  </si>
  <si>
    <t>Dobřichovice II. - Rebelové - 1:3</t>
  </si>
  <si>
    <t>3. kolo - 12.10. 2019 - Dobřichovice</t>
  </si>
  <si>
    <t>4. kolo - 24.11.2019 - Plzeň</t>
  </si>
  <si>
    <t>kolo</t>
  </si>
  <si>
    <t>Karel - Radka</t>
  </si>
  <si>
    <t>Katka - Radka</t>
  </si>
  <si>
    <t>Honza - Helča</t>
  </si>
  <si>
    <t>Helča - Bára</t>
  </si>
  <si>
    <t>Vítek - Honza</t>
  </si>
  <si>
    <t>Aleš - Ivana</t>
  </si>
  <si>
    <t>Aleš - Mirek</t>
  </si>
  <si>
    <t>Petr - Monika</t>
  </si>
  <si>
    <t>Martin - Olina</t>
  </si>
  <si>
    <t>Olina - Monika</t>
  </si>
  <si>
    <t>Petr - Martin</t>
  </si>
  <si>
    <t>Erik - Helča</t>
  </si>
  <si>
    <t>Venca - Monika</t>
  </si>
  <si>
    <t>Monika - Olina</t>
  </si>
  <si>
    <t>Martin - Venca</t>
  </si>
  <si>
    <t>Mirek - Aleš</t>
  </si>
  <si>
    <t>Karel - Marcela</t>
  </si>
  <si>
    <t>Ondra - Marcela</t>
  </si>
  <si>
    <t>scr.</t>
  </si>
  <si>
    <t>Ondra - Karel</t>
  </si>
  <si>
    <t>Libor - Marcela</t>
  </si>
  <si>
    <t>Vláďa - Zuzana</t>
  </si>
  <si>
    <t>Marcela - Zuzana</t>
  </si>
  <si>
    <t>Vláďa - Libor</t>
  </si>
  <si>
    <t>Ivo - Dáša</t>
  </si>
  <si>
    <t>David - Markéta</t>
  </si>
  <si>
    <t>Markéta - Dáša</t>
  </si>
  <si>
    <t>Libor - Zuzka</t>
  </si>
  <si>
    <t>Zuzka - Marcela</t>
  </si>
  <si>
    <t>Petr - Karel</t>
  </si>
  <si>
    <t>Vítek - Helča</t>
  </si>
  <si>
    <t>Bára - Helča</t>
  </si>
  <si>
    <t>Marcela - Zuzka</t>
  </si>
  <si>
    <t>Radka - Katka</t>
  </si>
  <si>
    <t>Venca - Petr</t>
  </si>
  <si>
    <t>Vláďa - Zuzka</t>
  </si>
  <si>
    <t>Erik - Honza</t>
  </si>
  <si>
    <t>Venca - Martin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</si>
</sst>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Tahoma"/>
      <family val="2"/>
    </font>
    <font>
      <sz val="10"/>
      <name val="Arial"/>
      <family val="2"/>
    </font>
    <font>
      <i/>
      <sz val="12"/>
      <name val="Arial CE"/>
      <family val="2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dotted"/>
      <top/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9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4" fillId="0" borderId="0">
      <alignment/>
      <protection/>
    </xf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39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1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5" applyFont="1" applyBorder="1">
      <alignment horizontal="center" vertical="center"/>
      <protection/>
    </xf>
    <xf numFmtId="0" fontId="14" fillId="0" borderId="21" xfId="38" applyFont="1" applyBorder="1" applyAlignment="1">
      <alignment vertical="center"/>
      <protection/>
    </xf>
    <xf numFmtId="0" fontId="0" fillId="0" borderId="11" xfId="0" applyFont="1" applyFill="1" applyBorder="1" applyAlignment="1">
      <alignment/>
    </xf>
    <xf numFmtId="0" fontId="14" fillId="0" borderId="22" xfId="38" applyFont="1" applyBorder="1" applyAlignment="1">
      <alignment horizontal="centerContinuous" vertical="center"/>
      <protection/>
    </xf>
    <xf numFmtId="0" fontId="11" fillId="0" borderId="23" xfId="55" applyFont="1" applyBorder="1">
      <alignment horizontal="center" vertical="center"/>
      <protection/>
    </xf>
    <xf numFmtId="44" fontId="11" fillId="0" borderId="24" xfId="39" applyFont="1" applyBorder="1">
      <alignment horizontal="center"/>
    </xf>
    <xf numFmtId="0" fontId="11" fillId="0" borderId="24" xfId="55" applyFont="1" applyBorder="1">
      <alignment horizontal="center" vertical="center"/>
      <protection/>
    </xf>
    <xf numFmtId="0" fontId="14" fillId="0" borderId="24" xfId="38" applyFont="1" applyBorder="1" applyAlignment="1">
      <alignment horizontal="centerContinuous" vertical="center"/>
      <protection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8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3" fillId="0" borderId="27" xfId="5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14" fontId="0" fillId="0" borderId="15" xfId="0" applyNumberFormat="1" applyFont="1" applyBorder="1" applyAlignment="1">
      <alignment horizontal="left" vertical="center"/>
    </xf>
    <xf numFmtId="0" fontId="11" fillId="0" borderId="14" xfId="59" applyFont="1" applyBorder="1" applyAlignment="1">
      <alignment horizontal="left" vertical="center" indent="1"/>
      <protection/>
    </xf>
    <xf numFmtId="0" fontId="11" fillId="0" borderId="14" xfId="0" applyFont="1" applyBorder="1" applyAlignment="1">
      <alignment horizontal="left" vertical="center" indent="1"/>
    </xf>
    <xf numFmtId="0" fontId="14" fillId="0" borderId="34" xfId="38" applyFont="1" applyBorder="1" applyAlignment="1">
      <alignment horizontal="left" vertical="center" wrapText="1" indent="1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5" xfId="0" applyBorder="1" applyAlignment="1">
      <alignment/>
    </xf>
    <xf numFmtId="49" fontId="0" fillId="0" borderId="14" xfId="57" applyNumberFormat="1" applyFont="1" applyBorder="1">
      <alignment horizontal="center" vertical="center"/>
      <protection/>
    </xf>
    <xf numFmtId="49" fontId="13" fillId="0" borderId="36" xfId="57" applyNumberFormat="1" applyFont="1" applyBorder="1">
      <alignment horizontal="center" vertical="center"/>
      <protection/>
    </xf>
    <xf numFmtId="49" fontId="13" fillId="0" borderId="13" xfId="57" applyNumberFormat="1" applyFont="1" applyBorder="1">
      <alignment horizontal="center" vertical="center"/>
      <protection/>
    </xf>
    <xf numFmtId="49" fontId="11" fillId="0" borderId="37" xfId="55" applyNumberFormat="1" applyFont="1" applyBorder="1">
      <alignment horizontal="center" vertical="center"/>
      <protection/>
    </xf>
    <xf numFmtId="49" fontId="11" fillId="0" borderId="38" xfId="55" applyNumberFormat="1" applyFont="1" applyBorder="1">
      <alignment horizontal="center" vertical="center"/>
      <protection/>
    </xf>
    <xf numFmtId="0" fontId="0" fillId="0" borderId="14" xfId="57" applyFont="1" applyBorder="1" quotePrefix="1">
      <alignment horizontal="center" vertical="center"/>
      <protection/>
    </xf>
    <xf numFmtId="0" fontId="0" fillId="0" borderId="13" xfId="57" applyFont="1" applyBorder="1" quotePrefix="1">
      <alignment horizontal="center" vertical="center"/>
      <protection/>
    </xf>
    <xf numFmtId="0" fontId="18" fillId="33" borderId="39" xfId="0" applyFont="1" applyFill="1" applyBorder="1" applyAlignment="1">
      <alignment/>
    </xf>
    <xf numFmtId="0" fontId="0" fillId="33" borderId="40" xfId="0" applyFill="1" applyBorder="1" applyAlignment="1">
      <alignment/>
    </xf>
    <xf numFmtId="0" fontId="11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0" fontId="18" fillId="33" borderId="3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46" xfId="0" applyBorder="1" applyAlignment="1">
      <alignment horizontal="right"/>
    </xf>
    <xf numFmtId="0" fontId="19" fillId="0" borderId="47" xfId="0" applyFont="1" applyBorder="1" applyAlignment="1">
      <alignment/>
    </xf>
    <xf numFmtId="0" fontId="9" fillId="0" borderId="45" xfId="0" applyFont="1" applyBorder="1" applyAlignment="1">
      <alignment/>
    </xf>
    <xf numFmtId="0" fontId="19" fillId="0" borderId="48" xfId="0" applyFont="1" applyBorder="1" applyAlignment="1">
      <alignment/>
    </xf>
    <xf numFmtId="0" fontId="19" fillId="34" borderId="49" xfId="0" applyFont="1" applyFill="1" applyBorder="1" applyAlignment="1">
      <alignment horizontal="center"/>
    </xf>
    <xf numFmtId="0" fontId="19" fillId="34" borderId="49" xfId="0" applyFont="1" applyFill="1" applyBorder="1" applyAlignment="1">
      <alignment/>
    </xf>
    <xf numFmtId="0" fontId="20" fillId="0" borderId="50" xfId="0" applyFont="1" applyBorder="1" applyAlignment="1">
      <alignment horizontal="center"/>
    </xf>
    <xf numFmtId="0" fontId="0" fillId="0" borderId="51" xfId="0" applyBorder="1" applyAlignment="1">
      <alignment horizontal="right"/>
    </xf>
    <xf numFmtId="0" fontId="9" fillId="0" borderId="48" xfId="0" applyFont="1" applyBorder="1" applyAlignment="1">
      <alignment/>
    </xf>
    <xf numFmtId="0" fontId="9" fillId="0" borderId="52" xfId="0" applyFont="1" applyBorder="1" applyAlignment="1">
      <alignment/>
    </xf>
    <xf numFmtId="0" fontId="21" fillId="0" borderId="50" xfId="0" applyFont="1" applyBorder="1" applyAlignment="1">
      <alignment horizontal="center"/>
    </xf>
    <xf numFmtId="0" fontId="9" fillId="0" borderId="53" xfId="0" applyFont="1" applyBorder="1" applyAlignment="1">
      <alignment/>
    </xf>
    <xf numFmtId="0" fontId="0" fillId="0" borderId="54" xfId="0" applyBorder="1" applyAlignment="1">
      <alignment horizontal="right"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19" fillId="34" borderId="58" xfId="0" applyFont="1" applyFill="1" applyBorder="1" applyAlignment="1">
      <alignment horizontal="center"/>
    </xf>
    <xf numFmtId="0" fontId="19" fillId="34" borderId="58" xfId="0" applyFont="1" applyFill="1" applyBorder="1" applyAlignment="1">
      <alignment/>
    </xf>
    <xf numFmtId="0" fontId="21" fillId="0" borderId="59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22" fillId="0" borderId="36" xfId="57" applyNumberFormat="1" applyFont="1" applyBorder="1">
      <alignment horizontal="center" vertical="center"/>
      <protection/>
    </xf>
    <xf numFmtId="0" fontId="22" fillId="0" borderId="14" xfId="57" applyNumberFormat="1" applyFont="1" applyBorder="1">
      <alignment horizontal="center" vertical="center"/>
      <protection/>
    </xf>
    <xf numFmtId="0" fontId="22" fillId="0" borderId="60" xfId="57" applyNumberFormat="1" applyFont="1" applyBorder="1">
      <alignment horizontal="center" vertical="center"/>
      <protection/>
    </xf>
    <xf numFmtId="0" fontId="22" fillId="0" borderId="13" xfId="57" applyNumberFormat="1" applyFont="1" applyBorder="1">
      <alignment horizontal="center" vertical="center"/>
      <protection/>
    </xf>
    <xf numFmtId="0" fontId="11" fillId="0" borderId="61" xfId="55" applyNumberFormat="1" applyFont="1" applyBorder="1">
      <alignment horizontal="center" vertical="center"/>
      <protection/>
    </xf>
    <xf numFmtId="0" fontId="11" fillId="0" borderId="62" xfId="55" applyNumberFormat="1" applyFont="1" applyBorder="1">
      <alignment horizontal="center" vertical="center"/>
      <protection/>
    </xf>
    <xf numFmtId="0" fontId="23" fillId="35" borderId="63" xfId="56" applyFont="1" applyFill="1" applyBorder="1">
      <alignment vertical="center"/>
      <protection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2" fillId="0" borderId="0" xfId="57" applyFont="1">
      <alignment horizontal="center" vertical="center"/>
      <protection/>
    </xf>
    <xf numFmtId="0" fontId="0" fillId="0" borderId="13" xfId="57" applyNumberFormat="1" applyFont="1" applyBorder="1">
      <alignment horizontal="center" vertical="center"/>
      <protection/>
    </xf>
    <xf numFmtId="0" fontId="0" fillId="0" borderId="14" xfId="57" applyNumberFormat="1" applyFont="1" applyBorder="1">
      <alignment horizontal="center" vertical="center"/>
      <protection/>
    </xf>
    <xf numFmtId="0" fontId="0" fillId="0" borderId="64" xfId="0" applyFont="1" applyBorder="1" applyAlignment="1">
      <alignment vertical="center"/>
    </xf>
    <xf numFmtId="49" fontId="0" fillId="0" borderId="13" xfId="39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27" fillId="0" borderId="18" xfId="59" applyFont="1" applyBorder="1" applyAlignment="1">
      <alignment horizontal="left" vertical="center" indent="1"/>
      <protection/>
    </xf>
    <xf numFmtId="0" fontId="19" fillId="34" borderId="65" xfId="0" applyFont="1" applyFill="1" applyBorder="1" applyAlignment="1">
      <alignment horizontal="center"/>
    </xf>
    <xf numFmtId="0" fontId="19" fillId="34" borderId="65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9" fillId="0" borderId="45" xfId="0" applyFont="1" applyFill="1" applyBorder="1" applyAlignment="1">
      <alignment/>
    </xf>
    <xf numFmtId="0" fontId="9" fillId="0" borderId="66" xfId="0" applyFont="1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4" fontId="15" fillId="0" borderId="0" xfId="0" applyNumberFormat="1" applyFont="1" applyAlignment="1">
      <alignment/>
    </xf>
    <xf numFmtId="14" fontId="18" fillId="33" borderId="14" xfId="0" applyNumberFormat="1" applyFont="1" applyFill="1" applyBorder="1" applyAlignment="1">
      <alignment/>
    </xf>
    <xf numFmtId="0" fontId="0" fillId="0" borderId="41" xfId="0" applyBorder="1" applyAlignment="1">
      <alignment horizontal="right"/>
    </xf>
    <xf numFmtId="0" fontId="0" fillId="0" borderId="35" xfId="0" applyBorder="1" applyAlignment="1">
      <alignment horizontal="right"/>
    </xf>
    <xf numFmtId="0" fontId="1" fillId="33" borderId="52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29" fillId="0" borderId="0" xfId="0" applyFont="1" applyAlignment="1">
      <alignment horizontal="center"/>
    </xf>
    <xf numFmtId="49" fontId="0" fillId="0" borderId="39" xfId="0" applyNumberForma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9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18" xfId="56" applyFont="1" applyBorder="1" applyAlignment="1">
      <alignment horizontal="center" vertical="center"/>
      <protection/>
    </xf>
    <xf numFmtId="0" fontId="14" fillId="0" borderId="68" xfId="38" applyFont="1" applyBorder="1" applyAlignment="1">
      <alignment horizontal="center" vertical="center"/>
      <protection/>
    </xf>
    <xf numFmtId="0" fontId="14" fillId="0" borderId="69" xfId="38" applyFont="1" applyBorder="1" applyAlignment="1">
      <alignment horizontal="center" vertical="center"/>
      <protection/>
    </xf>
    <xf numFmtId="0" fontId="14" fillId="0" borderId="70" xfId="38" applyFont="1" applyBorder="1" applyAlignment="1">
      <alignment horizontal="center" vertical="center"/>
      <protection/>
    </xf>
    <xf numFmtId="0" fontId="14" fillId="0" borderId="71" xfId="38" applyFont="1" applyBorder="1" applyAlignment="1">
      <alignment horizontal="center" vertical="center"/>
      <protection/>
    </xf>
    <xf numFmtId="0" fontId="14" fillId="0" borderId="11" xfId="38" applyFont="1" applyBorder="1" applyAlignment="1">
      <alignment horizontal="center" vertical="center"/>
      <protection/>
    </xf>
    <xf numFmtId="0" fontId="14" fillId="0" borderId="72" xfId="38" applyFont="1" applyBorder="1" applyAlignment="1">
      <alignment horizontal="center" vertical="center"/>
      <protection/>
    </xf>
    <xf numFmtId="0" fontId="14" fillId="0" borderId="73" xfId="38" applyFont="1" applyBorder="1" applyAlignment="1">
      <alignment horizontal="center" vertical="center"/>
      <protection/>
    </xf>
    <xf numFmtId="0" fontId="14" fillId="0" borderId="74" xfId="38" applyFont="1" applyBorder="1" applyAlignment="1">
      <alignment horizontal="center" vertical="center"/>
      <protection/>
    </xf>
    <xf numFmtId="0" fontId="24" fillId="35" borderId="75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horizontal="left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7.00390625" style="0" customWidth="1"/>
    <col min="4" max="4" width="17.75390625" style="0" customWidth="1"/>
    <col min="5" max="5" width="16.25390625" style="0" customWidth="1"/>
    <col min="6" max="6" width="17.75390625" style="0" customWidth="1"/>
    <col min="7" max="7" width="16.25390625" style="0" customWidth="1"/>
    <col min="8" max="8" width="17.75390625" style="0" customWidth="1"/>
    <col min="9" max="9" width="16.25390625" style="0" customWidth="1"/>
    <col min="10" max="10" width="3.25390625" style="0" customWidth="1"/>
    <col min="11" max="11" width="20.375" style="0" customWidth="1"/>
    <col min="12" max="12" width="6.875" style="0" customWidth="1"/>
  </cols>
  <sheetData>
    <row r="1" spans="1:12" ht="15.75">
      <c r="A1" s="59" t="s">
        <v>30</v>
      </c>
      <c r="B1" s="60"/>
      <c r="C1" s="61" t="s">
        <v>84</v>
      </c>
      <c r="D1" s="60"/>
      <c r="E1" s="60"/>
      <c r="F1" s="60"/>
      <c r="G1" s="60"/>
      <c r="H1" s="60"/>
      <c r="I1" s="60"/>
      <c r="J1" s="60"/>
      <c r="K1" s="60"/>
      <c r="L1" s="62"/>
    </row>
    <row r="2" spans="1:12" ht="12.75">
      <c r="A2" s="63" t="s">
        <v>20</v>
      </c>
      <c r="B2" s="64"/>
      <c r="C2" s="124">
        <v>43750</v>
      </c>
      <c r="D2" s="64"/>
      <c r="E2" s="64"/>
      <c r="F2" s="64"/>
      <c r="G2" s="64"/>
      <c r="H2" s="65"/>
      <c r="I2" s="65" t="s">
        <v>5</v>
      </c>
      <c r="J2" s="65"/>
      <c r="K2" s="65" t="s">
        <v>63</v>
      </c>
      <c r="L2" s="66"/>
    </row>
    <row r="3" spans="1:12" ht="13.5" thickBot="1">
      <c r="A3" s="67"/>
      <c r="B3" s="67"/>
      <c r="C3" s="67"/>
      <c r="D3" s="67"/>
      <c r="E3" s="67"/>
      <c r="F3" s="67"/>
      <c r="G3" s="67"/>
      <c r="H3" s="67"/>
      <c r="I3" s="67"/>
      <c r="J3" s="68"/>
      <c r="L3" s="67"/>
    </row>
    <row r="4" spans="1:12" ht="12.75">
      <c r="A4" s="69"/>
      <c r="B4" s="127" t="s">
        <v>85</v>
      </c>
      <c r="C4" s="127"/>
      <c r="D4" s="127" t="s">
        <v>86</v>
      </c>
      <c r="E4" s="127"/>
      <c r="F4" s="127" t="s">
        <v>185</v>
      </c>
      <c r="G4" s="128"/>
      <c r="H4" s="127" t="s">
        <v>186</v>
      </c>
      <c r="I4" s="128"/>
      <c r="J4" s="129" t="s">
        <v>157</v>
      </c>
      <c r="K4" s="130"/>
      <c r="L4" s="70" t="s">
        <v>31</v>
      </c>
    </row>
    <row r="5" spans="1:12" ht="12.75">
      <c r="A5" s="71"/>
      <c r="B5" s="72" t="s">
        <v>32</v>
      </c>
      <c r="C5" s="72" t="s">
        <v>33</v>
      </c>
      <c r="D5" s="72" t="s">
        <v>32</v>
      </c>
      <c r="E5" s="72" t="s">
        <v>33</v>
      </c>
      <c r="F5" s="72" t="s">
        <v>32</v>
      </c>
      <c r="G5" s="72" t="s">
        <v>33</v>
      </c>
      <c r="H5" s="72" t="s">
        <v>32</v>
      </c>
      <c r="I5" s="72" t="s">
        <v>33</v>
      </c>
      <c r="J5" s="131"/>
      <c r="K5" s="132"/>
      <c r="L5" s="73" t="s">
        <v>34</v>
      </c>
    </row>
    <row r="6" spans="1:12" ht="12.75">
      <c r="A6" s="74" t="s">
        <v>35</v>
      </c>
      <c r="B6" s="75" t="s">
        <v>60</v>
      </c>
      <c r="C6" s="76" t="s">
        <v>87</v>
      </c>
      <c r="D6" s="75" t="s">
        <v>119</v>
      </c>
      <c r="E6" s="76" t="s">
        <v>41</v>
      </c>
      <c r="F6" s="77" t="s">
        <v>119</v>
      </c>
      <c r="G6" s="76" t="s">
        <v>41</v>
      </c>
      <c r="H6" s="75"/>
      <c r="I6" s="76"/>
      <c r="J6" s="78">
        <v>1</v>
      </c>
      <c r="K6" s="79" t="s">
        <v>119</v>
      </c>
      <c r="L6" s="80">
        <v>4</v>
      </c>
    </row>
    <row r="7" spans="1:12" ht="12.75">
      <c r="A7" s="81"/>
      <c r="B7" s="82" t="s">
        <v>80</v>
      </c>
      <c r="C7" s="76" t="s">
        <v>76</v>
      </c>
      <c r="D7" s="82"/>
      <c r="E7" s="76" t="s">
        <v>59</v>
      </c>
      <c r="F7" s="82"/>
      <c r="G7" s="76" t="s">
        <v>59</v>
      </c>
      <c r="H7" s="82"/>
      <c r="I7" s="76"/>
      <c r="J7" s="78">
        <v>2</v>
      </c>
      <c r="K7" s="79" t="s">
        <v>158</v>
      </c>
      <c r="L7" s="80">
        <v>5</v>
      </c>
    </row>
    <row r="8" spans="1:12" ht="12.75">
      <c r="A8" s="81"/>
      <c r="B8" s="82"/>
      <c r="C8" s="76" t="s">
        <v>69</v>
      </c>
      <c r="D8" s="82"/>
      <c r="E8" s="76" t="s">
        <v>105</v>
      </c>
      <c r="F8" s="82"/>
      <c r="G8" s="76" t="s">
        <v>98</v>
      </c>
      <c r="H8" s="82"/>
      <c r="I8" s="76"/>
      <c r="J8" s="78">
        <v>3</v>
      </c>
      <c r="K8" s="79" t="s">
        <v>29</v>
      </c>
      <c r="L8" s="80">
        <v>12</v>
      </c>
    </row>
    <row r="9" spans="1:12" ht="12.75">
      <c r="A9" s="81"/>
      <c r="B9" s="82"/>
      <c r="C9" s="76" t="s">
        <v>70</v>
      </c>
      <c r="D9" s="82"/>
      <c r="E9" s="76" t="s">
        <v>79</v>
      </c>
      <c r="F9" s="82"/>
      <c r="G9" s="76" t="s">
        <v>97</v>
      </c>
      <c r="H9" s="82"/>
      <c r="I9" s="76"/>
      <c r="J9" s="78">
        <v>4</v>
      </c>
      <c r="K9" s="79" t="s">
        <v>161</v>
      </c>
      <c r="L9" s="80">
        <v>12</v>
      </c>
    </row>
    <row r="10" spans="1:12" ht="12.75">
      <c r="A10" s="81"/>
      <c r="B10" s="83"/>
      <c r="C10" s="76" t="s">
        <v>71</v>
      </c>
      <c r="D10" s="83"/>
      <c r="E10" s="76" t="s">
        <v>97</v>
      </c>
      <c r="F10" s="82"/>
      <c r="G10" s="76"/>
      <c r="H10" s="83"/>
      <c r="I10" s="76"/>
      <c r="J10" s="78">
        <v>5</v>
      </c>
      <c r="K10" s="79" t="s">
        <v>61</v>
      </c>
      <c r="L10" s="80">
        <v>13</v>
      </c>
    </row>
    <row r="11" spans="1:12" ht="12.75">
      <c r="A11" s="74" t="s">
        <v>38</v>
      </c>
      <c r="B11" s="77" t="s">
        <v>162</v>
      </c>
      <c r="C11" s="83" t="s">
        <v>41</v>
      </c>
      <c r="D11" s="75" t="s">
        <v>60</v>
      </c>
      <c r="E11" s="76" t="s">
        <v>87</v>
      </c>
      <c r="F11" s="75" t="s">
        <v>60</v>
      </c>
      <c r="G11" s="76" t="s">
        <v>87</v>
      </c>
      <c r="H11" s="75"/>
      <c r="I11" s="76"/>
      <c r="J11" s="78">
        <v>6</v>
      </c>
      <c r="K11" s="79" t="s">
        <v>28</v>
      </c>
      <c r="L11" s="80">
        <v>17</v>
      </c>
    </row>
    <row r="12" spans="1:12" ht="12.75">
      <c r="A12" s="81"/>
      <c r="B12" s="82"/>
      <c r="C12" s="76" t="s">
        <v>59</v>
      </c>
      <c r="D12" s="82"/>
      <c r="E12" s="76" t="s">
        <v>69</v>
      </c>
      <c r="F12" s="82"/>
      <c r="G12" s="76" t="s">
        <v>69</v>
      </c>
      <c r="H12" s="82"/>
      <c r="I12" s="76"/>
      <c r="J12" s="78">
        <v>7</v>
      </c>
      <c r="K12" s="79" t="s">
        <v>160</v>
      </c>
      <c r="L12" s="80">
        <v>22</v>
      </c>
    </row>
    <row r="13" spans="1:12" ht="12.75">
      <c r="A13" s="81"/>
      <c r="B13" s="82"/>
      <c r="C13" s="76" t="s">
        <v>105</v>
      </c>
      <c r="D13" s="82"/>
      <c r="E13" s="76" t="s">
        <v>70</v>
      </c>
      <c r="F13" s="82"/>
      <c r="G13" s="76" t="s">
        <v>163</v>
      </c>
      <c r="H13" s="82"/>
      <c r="I13" s="76"/>
      <c r="J13" s="78" t="s">
        <v>159</v>
      </c>
      <c r="K13" s="79" t="s">
        <v>124</v>
      </c>
      <c r="L13" s="80">
        <v>22</v>
      </c>
    </row>
    <row r="14" spans="1:12" ht="12.75">
      <c r="A14" s="81"/>
      <c r="B14" s="82"/>
      <c r="C14" s="117" t="s">
        <v>79</v>
      </c>
      <c r="D14" s="82"/>
      <c r="E14" s="76" t="s">
        <v>134</v>
      </c>
      <c r="F14" s="82"/>
      <c r="G14" s="76" t="s">
        <v>164</v>
      </c>
      <c r="H14" s="82"/>
      <c r="I14" s="76"/>
      <c r="J14" s="78"/>
      <c r="K14" s="79"/>
      <c r="L14" s="80"/>
    </row>
    <row r="15" spans="1:12" ht="12.75">
      <c r="A15" s="81"/>
      <c r="B15" s="82"/>
      <c r="C15" s="76" t="s">
        <v>39</v>
      </c>
      <c r="D15" s="82"/>
      <c r="E15" s="76"/>
      <c r="F15" s="82"/>
      <c r="G15" s="76" t="s">
        <v>70</v>
      </c>
      <c r="H15" s="82"/>
      <c r="I15" s="76"/>
      <c r="J15" s="78"/>
      <c r="K15" s="79"/>
      <c r="L15" s="80"/>
    </row>
    <row r="16" spans="1:12" ht="12.75">
      <c r="A16" s="81"/>
      <c r="B16" s="82"/>
      <c r="C16" s="76" t="s">
        <v>97</v>
      </c>
      <c r="D16" s="82"/>
      <c r="E16" s="76"/>
      <c r="F16" s="82"/>
      <c r="G16" s="76"/>
      <c r="H16" s="82"/>
      <c r="I16" s="76"/>
      <c r="J16" s="78"/>
      <c r="K16" s="79"/>
      <c r="L16" s="80"/>
    </row>
    <row r="17" spans="1:12" ht="12.75">
      <c r="A17" s="81"/>
      <c r="B17" s="82"/>
      <c r="C17" s="76" t="s">
        <v>98</v>
      </c>
      <c r="D17" s="82"/>
      <c r="E17" s="76"/>
      <c r="F17" s="82"/>
      <c r="G17" s="76"/>
      <c r="H17" s="82"/>
      <c r="I17" s="76"/>
      <c r="J17" s="78"/>
      <c r="K17" s="79"/>
      <c r="L17" s="80"/>
    </row>
    <row r="18" spans="1:12" ht="12.75">
      <c r="A18" s="74" t="s">
        <v>43</v>
      </c>
      <c r="B18" s="75" t="s">
        <v>29</v>
      </c>
      <c r="C18" s="76" t="s">
        <v>42</v>
      </c>
      <c r="D18" s="75" t="s">
        <v>61</v>
      </c>
      <c r="E18" s="76" t="s">
        <v>36</v>
      </c>
      <c r="F18" s="75" t="s">
        <v>62</v>
      </c>
      <c r="G18" s="76" t="s">
        <v>72</v>
      </c>
      <c r="H18" s="75"/>
      <c r="I18" s="76"/>
      <c r="J18" s="78"/>
      <c r="K18" s="79"/>
      <c r="L18" s="80"/>
    </row>
    <row r="19" spans="1:12" ht="12.75">
      <c r="A19" s="81"/>
      <c r="B19" s="82" t="s">
        <v>82</v>
      </c>
      <c r="C19" s="76" t="s">
        <v>68</v>
      </c>
      <c r="D19" s="82"/>
      <c r="E19" s="117" t="s">
        <v>37</v>
      </c>
      <c r="F19" s="82"/>
      <c r="G19" s="76" t="s">
        <v>83</v>
      </c>
      <c r="H19" s="82"/>
      <c r="I19" s="76"/>
      <c r="J19" s="78"/>
      <c r="K19" s="79"/>
      <c r="L19" s="80"/>
    </row>
    <row r="20" spans="1:12" ht="12.75">
      <c r="A20" s="81"/>
      <c r="B20" s="82"/>
      <c r="C20" s="76" t="s">
        <v>106</v>
      </c>
      <c r="D20" s="82"/>
      <c r="E20" s="76" t="s">
        <v>75</v>
      </c>
      <c r="F20" s="82"/>
      <c r="G20" s="76" t="s">
        <v>165</v>
      </c>
      <c r="H20" s="82"/>
      <c r="I20" s="76"/>
      <c r="J20" s="78"/>
      <c r="K20" s="79"/>
      <c r="L20" s="80"/>
    </row>
    <row r="21" spans="1:12" ht="12.75">
      <c r="A21" s="81"/>
      <c r="B21" s="82"/>
      <c r="C21" s="76" t="s">
        <v>118</v>
      </c>
      <c r="D21" s="82"/>
      <c r="E21" s="117" t="s">
        <v>120</v>
      </c>
      <c r="F21" s="82"/>
      <c r="G21" s="76" t="s">
        <v>73</v>
      </c>
      <c r="H21" s="82"/>
      <c r="I21" s="76"/>
      <c r="J21" s="78"/>
      <c r="K21" s="79"/>
      <c r="L21" s="80"/>
    </row>
    <row r="22" spans="1:12" ht="12.75">
      <c r="A22" s="81"/>
      <c r="B22" s="83"/>
      <c r="C22" s="76"/>
      <c r="D22" s="83"/>
      <c r="E22" s="76"/>
      <c r="F22" s="83"/>
      <c r="G22" s="76" t="s">
        <v>140</v>
      </c>
      <c r="H22" s="83"/>
      <c r="I22" s="76"/>
      <c r="J22" s="78"/>
      <c r="K22" s="79"/>
      <c r="L22" s="80"/>
    </row>
    <row r="23" spans="1:12" ht="12.75">
      <c r="A23" s="74" t="s">
        <v>47</v>
      </c>
      <c r="B23" s="75" t="s">
        <v>62</v>
      </c>
      <c r="C23" s="76" t="s">
        <v>72</v>
      </c>
      <c r="D23" s="75" t="s">
        <v>29</v>
      </c>
      <c r="E23" s="76" t="s">
        <v>121</v>
      </c>
      <c r="F23" s="75" t="s">
        <v>61</v>
      </c>
      <c r="G23" s="76" t="s">
        <v>36</v>
      </c>
      <c r="H23" s="75"/>
      <c r="I23" s="76"/>
      <c r="J23" s="78"/>
      <c r="K23" s="79"/>
      <c r="L23" s="80"/>
    </row>
    <row r="24" spans="1:12" ht="12.75">
      <c r="A24" s="81"/>
      <c r="B24" s="82"/>
      <c r="C24" s="117" t="s">
        <v>83</v>
      </c>
      <c r="D24" s="82"/>
      <c r="E24" s="117" t="s">
        <v>68</v>
      </c>
      <c r="F24" s="82"/>
      <c r="G24" s="76" t="s">
        <v>37</v>
      </c>
      <c r="H24" s="82"/>
      <c r="I24" s="76"/>
      <c r="J24" s="78"/>
      <c r="K24" s="79"/>
      <c r="L24" s="80"/>
    </row>
    <row r="25" spans="1:12" ht="12.75">
      <c r="A25" s="81"/>
      <c r="B25" s="82"/>
      <c r="C25" s="76" t="s">
        <v>73</v>
      </c>
      <c r="D25" s="82"/>
      <c r="E25" s="76" t="s">
        <v>42</v>
      </c>
      <c r="F25" s="82"/>
      <c r="G25" s="76" t="s">
        <v>75</v>
      </c>
      <c r="H25" s="82"/>
      <c r="I25" s="76"/>
      <c r="J25" s="78"/>
      <c r="K25" s="79"/>
      <c r="L25" s="80"/>
    </row>
    <row r="26" spans="1:12" ht="12.75">
      <c r="A26" s="81"/>
      <c r="B26" s="82"/>
      <c r="C26" s="117" t="s">
        <v>40</v>
      </c>
      <c r="D26" s="82"/>
      <c r="E26" s="76" t="s">
        <v>118</v>
      </c>
      <c r="F26" s="82"/>
      <c r="G26" s="76" t="s">
        <v>166</v>
      </c>
      <c r="H26" s="82"/>
      <c r="I26" s="76"/>
      <c r="J26" s="78"/>
      <c r="K26" s="79"/>
      <c r="L26" s="80"/>
    </row>
    <row r="27" spans="1:12" ht="12.75">
      <c r="A27" s="81"/>
      <c r="B27" s="82"/>
      <c r="C27" s="117"/>
      <c r="D27" s="82"/>
      <c r="E27" s="76" t="s">
        <v>123</v>
      </c>
      <c r="F27" s="82"/>
      <c r="G27" s="76" t="s">
        <v>167</v>
      </c>
      <c r="H27" s="82"/>
      <c r="I27" s="76"/>
      <c r="J27" s="78"/>
      <c r="K27" s="79"/>
      <c r="L27" s="80"/>
    </row>
    <row r="28" spans="1:12" ht="12.75">
      <c r="A28" s="81"/>
      <c r="B28" s="82"/>
      <c r="C28" s="76"/>
      <c r="D28" s="82"/>
      <c r="E28" s="76" t="s">
        <v>122</v>
      </c>
      <c r="F28" s="82"/>
      <c r="G28" s="76"/>
      <c r="H28" s="82"/>
      <c r="I28" s="76"/>
      <c r="J28" s="78"/>
      <c r="K28" s="79"/>
      <c r="L28" s="80"/>
    </row>
    <row r="29" spans="1:12" ht="12.75">
      <c r="A29" s="74" t="s">
        <v>48</v>
      </c>
      <c r="B29" s="75" t="s">
        <v>28</v>
      </c>
      <c r="C29" s="76" t="s">
        <v>45</v>
      </c>
      <c r="D29" s="75" t="s">
        <v>62</v>
      </c>
      <c r="E29" s="76" t="s">
        <v>72</v>
      </c>
      <c r="F29" s="75" t="s">
        <v>29</v>
      </c>
      <c r="G29" s="117" t="s">
        <v>68</v>
      </c>
      <c r="H29" s="75"/>
      <c r="I29" s="76"/>
      <c r="J29" s="78"/>
      <c r="K29" s="79"/>
      <c r="L29" s="80"/>
    </row>
    <row r="30" spans="1:12" ht="12.75">
      <c r="A30" s="81"/>
      <c r="B30" s="82" t="s">
        <v>81</v>
      </c>
      <c r="C30" s="76" t="s">
        <v>46</v>
      </c>
      <c r="D30" s="82"/>
      <c r="E30" s="76" t="s">
        <v>83</v>
      </c>
      <c r="F30" s="82"/>
      <c r="G30" s="76" t="s">
        <v>121</v>
      </c>
      <c r="H30" s="82"/>
      <c r="I30" s="76"/>
      <c r="J30" s="78"/>
      <c r="K30" s="79"/>
      <c r="L30" s="80"/>
    </row>
    <row r="31" spans="1:12" ht="12.75">
      <c r="A31" s="81"/>
      <c r="B31" s="82"/>
      <c r="C31" s="76" t="s">
        <v>44</v>
      </c>
      <c r="D31" s="82"/>
      <c r="E31" s="76" t="s">
        <v>73</v>
      </c>
      <c r="F31" s="82"/>
      <c r="G31" s="76" t="s">
        <v>42</v>
      </c>
      <c r="H31" s="82"/>
      <c r="I31" s="76"/>
      <c r="J31" s="78"/>
      <c r="K31" s="79"/>
      <c r="L31" s="80"/>
    </row>
    <row r="32" spans="1:12" ht="12.75">
      <c r="A32" s="81"/>
      <c r="B32" s="82"/>
      <c r="C32" s="117" t="s">
        <v>78</v>
      </c>
      <c r="D32" s="82"/>
      <c r="E32" s="76" t="s">
        <v>140</v>
      </c>
      <c r="F32" s="82"/>
      <c r="G32" s="76" t="s">
        <v>118</v>
      </c>
      <c r="H32" s="82"/>
      <c r="I32" s="76"/>
      <c r="J32" s="78"/>
      <c r="K32" s="79"/>
      <c r="L32" s="80"/>
    </row>
    <row r="33" spans="1:12" ht="12.75">
      <c r="A33" s="81"/>
      <c r="B33" s="82"/>
      <c r="C33" s="76"/>
      <c r="D33" s="82"/>
      <c r="E33" s="76"/>
      <c r="F33" s="82"/>
      <c r="G33" s="76" t="s">
        <v>122</v>
      </c>
      <c r="H33" s="82"/>
      <c r="I33" s="76"/>
      <c r="J33" s="78"/>
      <c r="K33" s="79"/>
      <c r="L33" s="80"/>
    </row>
    <row r="34" spans="1:12" ht="12.75">
      <c r="A34" s="81"/>
      <c r="B34" s="82"/>
      <c r="C34" s="76"/>
      <c r="D34" s="82"/>
      <c r="E34" s="76"/>
      <c r="F34" s="83"/>
      <c r="G34" s="76"/>
      <c r="H34" s="82"/>
      <c r="I34" s="76"/>
      <c r="J34" s="78"/>
      <c r="K34" s="79"/>
      <c r="L34" s="80"/>
    </row>
    <row r="35" spans="1:12" ht="12.75">
      <c r="A35" s="74" t="s">
        <v>49</v>
      </c>
      <c r="B35" s="75" t="s">
        <v>61</v>
      </c>
      <c r="C35" s="76" t="s">
        <v>36</v>
      </c>
      <c r="D35" s="75" t="s">
        <v>28</v>
      </c>
      <c r="E35" s="76" t="s">
        <v>125</v>
      </c>
      <c r="F35" s="75" t="s">
        <v>28</v>
      </c>
      <c r="G35" s="76" t="s">
        <v>45</v>
      </c>
      <c r="H35" s="75"/>
      <c r="I35" s="76"/>
      <c r="J35" s="78"/>
      <c r="K35" s="79"/>
      <c r="L35" s="84"/>
    </row>
    <row r="36" spans="1:12" ht="12.75">
      <c r="A36" s="81"/>
      <c r="B36" s="82" t="s">
        <v>80</v>
      </c>
      <c r="C36" s="76" t="s">
        <v>37</v>
      </c>
      <c r="D36" s="82"/>
      <c r="E36" s="76" t="s">
        <v>126</v>
      </c>
      <c r="F36" s="82"/>
      <c r="G36" s="76" t="s">
        <v>125</v>
      </c>
      <c r="H36" s="82"/>
      <c r="I36" s="85"/>
      <c r="J36" s="78"/>
      <c r="K36" s="79"/>
      <c r="L36" s="84"/>
    </row>
    <row r="37" spans="1:12" ht="12.75">
      <c r="A37" s="81"/>
      <c r="B37" s="82"/>
      <c r="C37" s="76" t="s">
        <v>75</v>
      </c>
      <c r="D37" s="82"/>
      <c r="E37" s="76" t="s">
        <v>78</v>
      </c>
      <c r="F37" s="82"/>
      <c r="G37" s="76" t="s">
        <v>78</v>
      </c>
      <c r="H37" s="82"/>
      <c r="I37" s="85"/>
      <c r="J37" s="78"/>
      <c r="K37" s="79"/>
      <c r="L37" s="84"/>
    </row>
    <row r="38" spans="1:12" ht="12.75">
      <c r="A38" s="81"/>
      <c r="B38" s="82"/>
      <c r="C38" s="76" t="s">
        <v>74</v>
      </c>
      <c r="D38" s="82"/>
      <c r="E38" s="76" t="s">
        <v>44</v>
      </c>
      <c r="F38" s="82"/>
      <c r="G38" s="76" t="s">
        <v>168</v>
      </c>
      <c r="H38" s="82"/>
      <c r="I38" s="85"/>
      <c r="J38" s="78"/>
      <c r="K38" s="79"/>
      <c r="L38" s="84"/>
    </row>
    <row r="39" spans="1:12" ht="12.75">
      <c r="A39" s="81"/>
      <c r="B39" s="82"/>
      <c r="C39" s="76"/>
      <c r="D39" s="82"/>
      <c r="E39" s="76"/>
      <c r="F39" s="82"/>
      <c r="G39" s="76"/>
      <c r="H39" s="82"/>
      <c r="I39" s="85"/>
      <c r="J39" s="78"/>
      <c r="K39" s="79"/>
      <c r="L39" s="84"/>
    </row>
    <row r="40" spans="1:12" ht="12.75">
      <c r="A40" s="116"/>
      <c r="B40" s="83"/>
      <c r="C40" s="117"/>
      <c r="D40" s="83"/>
      <c r="E40" s="76"/>
      <c r="F40" s="83"/>
      <c r="G40" s="76"/>
      <c r="H40" s="83"/>
      <c r="I40" s="118"/>
      <c r="J40" s="78"/>
      <c r="K40" s="79"/>
      <c r="L40" s="84"/>
    </row>
    <row r="41" spans="1:12" ht="12.75">
      <c r="A41" s="81" t="s">
        <v>77</v>
      </c>
      <c r="B41" s="77"/>
      <c r="C41" s="83"/>
      <c r="D41" s="77" t="s">
        <v>124</v>
      </c>
      <c r="E41" s="83" t="s">
        <v>127</v>
      </c>
      <c r="F41" s="77" t="s">
        <v>160</v>
      </c>
      <c r="G41" s="83" t="s">
        <v>169</v>
      </c>
      <c r="H41" s="77"/>
      <c r="I41" s="83"/>
      <c r="J41" s="113"/>
      <c r="K41" s="114"/>
      <c r="L41" s="115"/>
    </row>
    <row r="42" spans="1:12" ht="12.75">
      <c r="A42" s="81"/>
      <c r="B42" s="82"/>
      <c r="C42" s="76"/>
      <c r="D42" s="82"/>
      <c r="E42" s="76" t="s">
        <v>128</v>
      </c>
      <c r="F42" s="82"/>
      <c r="G42" s="76" t="s">
        <v>170</v>
      </c>
      <c r="H42" s="82"/>
      <c r="I42" s="85"/>
      <c r="J42" s="78"/>
      <c r="K42" s="79"/>
      <c r="L42" s="84"/>
    </row>
    <row r="43" spans="1:12" ht="12.75">
      <c r="A43" s="81"/>
      <c r="B43" s="82"/>
      <c r="C43" s="117"/>
      <c r="D43" s="82"/>
      <c r="E43" s="76" t="s">
        <v>129</v>
      </c>
      <c r="F43" s="82"/>
      <c r="G43" s="76" t="s">
        <v>171</v>
      </c>
      <c r="H43" s="82"/>
      <c r="I43" s="85"/>
      <c r="J43" s="78"/>
      <c r="K43" s="79"/>
      <c r="L43" s="84"/>
    </row>
    <row r="44" spans="1:12" ht="12.75">
      <c r="A44" s="81"/>
      <c r="B44" s="82"/>
      <c r="C44" s="76"/>
      <c r="D44" s="82"/>
      <c r="E44" s="76" t="s">
        <v>130</v>
      </c>
      <c r="F44" s="82"/>
      <c r="G44" s="76"/>
      <c r="H44" s="82"/>
      <c r="I44" s="85"/>
      <c r="J44" s="78"/>
      <c r="K44" s="79"/>
      <c r="L44" s="84"/>
    </row>
    <row r="45" spans="1:12" ht="13.5" thickBot="1">
      <c r="A45" s="86"/>
      <c r="B45" s="87"/>
      <c r="C45" s="88"/>
      <c r="D45" s="87"/>
      <c r="E45" s="88"/>
      <c r="F45" s="87"/>
      <c r="G45" s="88"/>
      <c r="H45" s="87"/>
      <c r="I45" s="89"/>
      <c r="J45" s="90"/>
      <c r="K45" s="91"/>
      <c r="L45" s="92"/>
    </row>
    <row r="46" ht="12.75">
      <c r="A46" s="93"/>
    </row>
    <row r="47" ht="12.75">
      <c r="A47" s="93"/>
    </row>
    <row r="48" spans="1:2" ht="12.75">
      <c r="A48" s="93"/>
      <c r="B48" s="94" t="s">
        <v>50</v>
      </c>
    </row>
    <row r="49" spans="1:2" ht="12.75">
      <c r="A49" s="93" t="s">
        <v>51</v>
      </c>
      <c r="B49" t="s">
        <v>52</v>
      </c>
    </row>
    <row r="50" spans="1:2" ht="12.75">
      <c r="A50" s="93"/>
      <c r="B50" t="s">
        <v>53</v>
      </c>
    </row>
    <row r="51" spans="1:2" ht="12.75">
      <c r="A51" s="93"/>
      <c r="B51" t="s">
        <v>54</v>
      </c>
    </row>
    <row r="52" spans="1:2" ht="12.75">
      <c r="A52" s="95" t="s">
        <v>55</v>
      </c>
      <c r="B52" s="120" t="s">
        <v>116</v>
      </c>
    </row>
    <row r="53" spans="1:2" ht="12.75">
      <c r="A53" s="95"/>
      <c r="B53" s="120" t="s">
        <v>117</v>
      </c>
    </row>
    <row r="54" spans="1:2" ht="12.75">
      <c r="A54" s="93" t="s">
        <v>51</v>
      </c>
      <c r="B54" t="s">
        <v>56</v>
      </c>
    </row>
    <row r="55" spans="1:2" ht="12.75">
      <c r="A55" s="93"/>
      <c r="B55" t="s">
        <v>57</v>
      </c>
    </row>
    <row r="56" spans="1:2" ht="12.75">
      <c r="A56" s="93"/>
      <c r="B56" t="s">
        <v>58</v>
      </c>
    </row>
    <row r="57" ht="12.75">
      <c r="A57" s="93"/>
    </row>
  </sheetData>
  <sheetProtection/>
  <mergeCells count="5">
    <mergeCell ref="B4:C4"/>
    <mergeCell ref="D4:E4"/>
    <mergeCell ref="F4:G4"/>
    <mergeCell ref="H4:I4"/>
    <mergeCell ref="J4:K5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L14" sqref="L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153</v>
      </c>
      <c r="F5" s="36"/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60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161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99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10" t="s">
        <v>190</v>
      </c>
      <c r="C11" s="109" t="s">
        <v>66</v>
      </c>
      <c r="D11" s="107">
        <v>16</v>
      </c>
      <c r="E11" s="52" t="s">
        <v>27</v>
      </c>
      <c r="F11" s="106">
        <v>21</v>
      </c>
      <c r="G11" s="57">
        <v>21</v>
      </c>
      <c r="H11" s="52" t="s">
        <v>27</v>
      </c>
      <c r="I11" s="58">
        <v>19</v>
      </c>
      <c r="J11" s="57">
        <v>22</v>
      </c>
      <c r="K11" s="52" t="s">
        <v>27</v>
      </c>
      <c r="L11" s="58">
        <v>24</v>
      </c>
      <c r="M11" s="53">
        <f>D11+G11+J11</f>
        <v>59</v>
      </c>
      <c r="N11" s="54">
        <f>F11+I11+L11</f>
        <v>64</v>
      </c>
      <c r="O11" s="96">
        <f>IF(D11&gt;F11,1,0)+IF(G11&gt;I11,1,0)+IF(J11&gt;L11,1,0)</f>
        <v>1</v>
      </c>
      <c r="P11" s="97">
        <f>IF(D11&lt;F11,1,0)+IF(G11&lt;I11,1,0)+IF(J11&lt;L11,1,0)</f>
        <v>2</v>
      </c>
      <c r="Q11" s="98">
        <f aca="true" t="shared" si="0" ref="Q11:R14">IF(O11=2,1,0)</f>
        <v>0</v>
      </c>
      <c r="R11" s="99">
        <f t="shared" si="0"/>
        <v>1</v>
      </c>
      <c r="S11" s="26"/>
    </row>
    <row r="12" spans="1:19" ht="30" customHeight="1">
      <c r="A12" s="47" t="s">
        <v>22</v>
      </c>
      <c r="B12" s="110" t="s">
        <v>145</v>
      </c>
      <c r="C12" s="110" t="s">
        <v>138</v>
      </c>
      <c r="D12" s="107">
        <v>21</v>
      </c>
      <c r="E12" s="52" t="s">
        <v>27</v>
      </c>
      <c r="F12" s="106">
        <v>17</v>
      </c>
      <c r="G12" s="57">
        <v>21</v>
      </c>
      <c r="H12" s="52" t="s">
        <v>27</v>
      </c>
      <c r="I12" s="58">
        <v>17</v>
      </c>
      <c r="J12" s="57"/>
      <c r="K12" s="52" t="s">
        <v>27</v>
      </c>
      <c r="L12" s="58"/>
      <c r="M12" s="53">
        <f>D12+G12+J12</f>
        <v>42</v>
      </c>
      <c r="N12" s="54">
        <f>F12+I12+L12</f>
        <v>34</v>
      </c>
      <c r="O12" s="96">
        <f>IF(D12&gt;F12,1,0)+IF(G12&gt;I12,1,0)+IF(J12&gt;L12,1,0)</f>
        <v>2</v>
      </c>
      <c r="P12" s="97">
        <f>IF(D12&lt;F12,1,0)+IF(G12&lt;I12,1,0)+IF(J12&lt;L12,1,0)</f>
        <v>0</v>
      </c>
      <c r="Q12" s="98">
        <f t="shared" si="0"/>
        <v>1</v>
      </c>
      <c r="R12" s="99">
        <f t="shared" si="0"/>
        <v>0</v>
      </c>
      <c r="S12" s="26"/>
    </row>
    <row r="13" spans="1:19" ht="30" customHeight="1">
      <c r="A13" s="47" t="s">
        <v>24</v>
      </c>
      <c r="B13" s="110" t="s">
        <v>191</v>
      </c>
      <c r="C13" s="110" t="s">
        <v>139</v>
      </c>
      <c r="D13" s="107">
        <v>3</v>
      </c>
      <c r="E13" s="52" t="s">
        <v>27</v>
      </c>
      <c r="F13" s="106">
        <v>21</v>
      </c>
      <c r="G13" s="57">
        <v>17</v>
      </c>
      <c r="H13" s="52" t="s">
        <v>27</v>
      </c>
      <c r="I13" s="58">
        <v>21</v>
      </c>
      <c r="J13" s="57"/>
      <c r="K13" s="52" t="s">
        <v>27</v>
      </c>
      <c r="L13" s="58"/>
      <c r="M13" s="53">
        <f>D13+G13+J13</f>
        <v>20</v>
      </c>
      <c r="N13" s="54">
        <f>F13+I13+L13</f>
        <v>42</v>
      </c>
      <c r="O13" s="96">
        <f>IF(D13&gt;F13,1,0)+IF(G13&gt;I13,1,0)+IF(J13&gt;L13,1,0)</f>
        <v>0</v>
      </c>
      <c r="P13" s="97">
        <f>IF(D13&lt;F13,1,0)+IF(G13&lt;I13,1,0)+IF(J13&lt;L13,1,0)</f>
        <v>2</v>
      </c>
      <c r="Q13" s="98">
        <f t="shared" si="0"/>
        <v>0</v>
      </c>
      <c r="R13" s="99">
        <f t="shared" si="0"/>
        <v>1</v>
      </c>
      <c r="S13" s="26"/>
    </row>
    <row r="14" spans="1:19" ht="30" customHeight="1" thickBot="1">
      <c r="A14" s="47" t="s">
        <v>23</v>
      </c>
      <c r="B14" s="110" t="s">
        <v>90</v>
      </c>
      <c r="C14" s="110" t="s">
        <v>67</v>
      </c>
      <c r="D14" s="107">
        <v>21</v>
      </c>
      <c r="E14" s="52" t="s">
        <v>27</v>
      </c>
      <c r="F14" s="106">
        <v>12</v>
      </c>
      <c r="G14" s="57">
        <v>21</v>
      </c>
      <c r="H14" s="52" t="s">
        <v>27</v>
      </c>
      <c r="I14" s="58">
        <v>16</v>
      </c>
      <c r="J14" s="57"/>
      <c r="K14" s="52" t="s">
        <v>27</v>
      </c>
      <c r="L14" s="58"/>
      <c r="M14" s="53">
        <f>D14+G14+J14</f>
        <v>42</v>
      </c>
      <c r="N14" s="54">
        <f>F14+I14+L14</f>
        <v>28</v>
      </c>
      <c r="O14" s="96">
        <f>IF(D14&gt;F14,1,0)+IF(G14&gt;I14,1,0)+IF(J14&gt;L14,1,0)</f>
        <v>2</v>
      </c>
      <c r="P14" s="97">
        <f>IF(D14&lt;F14,1,0)+IF(G14&lt;I14,1,0)+IF(J14&lt;L14,1,0)</f>
        <v>0</v>
      </c>
      <c r="Q14" s="98">
        <f t="shared" si="0"/>
        <v>1</v>
      </c>
      <c r="R14" s="99">
        <f t="shared" si="0"/>
        <v>0</v>
      </c>
      <c r="S14" s="26"/>
    </row>
    <row r="15" spans="1:19" ht="34.5" customHeight="1" thickBot="1">
      <c r="A15" s="102" t="s">
        <v>13</v>
      </c>
      <c r="B15" s="160" t="str">
        <f>IF(Q15&gt;R15,C6,IF(R15&gt;Q15,C7,"remíza"))</f>
        <v>remíza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>
        <f aca="true" t="shared" si="1" ref="M15:R15">SUM(M11:M14)</f>
        <v>163</v>
      </c>
      <c r="N15" s="56">
        <f t="shared" si="1"/>
        <v>168</v>
      </c>
      <c r="O15" s="100">
        <f t="shared" si="1"/>
        <v>5</v>
      </c>
      <c r="P15" s="101">
        <f t="shared" si="1"/>
        <v>4</v>
      </c>
      <c r="Q15" s="100">
        <f t="shared" si="1"/>
        <v>2</v>
      </c>
      <c r="R15" s="101">
        <f t="shared" si="1"/>
        <v>2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7">
      <selection activeCell="L14" sqref="L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153</v>
      </c>
      <c r="F5" s="36"/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119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160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99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147</v>
      </c>
      <c r="C11" s="109" t="s">
        <v>205</v>
      </c>
      <c r="D11" s="107">
        <v>21</v>
      </c>
      <c r="E11" s="52" t="s">
        <v>27</v>
      </c>
      <c r="F11" s="106">
        <v>14</v>
      </c>
      <c r="G11" s="57">
        <v>21</v>
      </c>
      <c r="H11" s="52" t="s">
        <v>27</v>
      </c>
      <c r="I11" s="58">
        <v>17</v>
      </c>
      <c r="J11" s="57"/>
      <c r="K11" s="52" t="s">
        <v>27</v>
      </c>
      <c r="L11" s="58"/>
      <c r="M11" s="53">
        <f>D11+G11+J11</f>
        <v>42</v>
      </c>
      <c r="N11" s="54">
        <f>F11+I11+L11</f>
        <v>31</v>
      </c>
      <c r="O11" s="96">
        <f>IF(D11&gt;F11,1,0)+IF(G11&gt;I11,1,0)+IF(J11&gt;L11,1,0)</f>
        <v>2</v>
      </c>
      <c r="P11" s="97">
        <f>IF(D11&lt;F11,1,0)+IF(G11&lt;I11,1,0)+IF(J11&lt;L11,1,0)</f>
        <v>0</v>
      </c>
      <c r="Q11" s="98">
        <f aca="true" t="shared" si="0" ref="Q11:R14">IF(O11=2,1,0)</f>
        <v>1</v>
      </c>
      <c r="R11" s="99">
        <f t="shared" si="0"/>
        <v>0</v>
      </c>
      <c r="S11" s="26"/>
    </row>
    <row r="12" spans="1:19" ht="30" customHeight="1">
      <c r="A12" s="47" t="s">
        <v>22</v>
      </c>
      <c r="B12" s="109" t="s">
        <v>188</v>
      </c>
      <c r="C12" s="110" t="s">
        <v>204</v>
      </c>
      <c r="D12" s="107">
        <v>21</v>
      </c>
      <c r="E12" s="52" t="s">
        <v>27</v>
      </c>
      <c r="F12" s="106">
        <v>15</v>
      </c>
      <c r="G12" s="57">
        <v>21</v>
      </c>
      <c r="H12" s="52" t="s">
        <v>27</v>
      </c>
      <c r="I12" s="58">
        <v>14</v>
      </c>
      <c r="J12" s="57"/>
      <c r="K12" s="52" t="s">
        <v>27</v>
      </c>
      <c r="L12" s="58"/>
      <c r="M12" s="53">
        <f>D12+G12+J12</f>
        <v>42</v>
      </c>
      <c r="N12" s="54">
        <f>F12+I12+L12</f>
        <v>29</v>
      </c>
      <c r="O12" s="96">
        <f>IF(D12&gt;F12,1,0)+IF(G12&gt;I12,1,0)+IF(J12&gt;L12,1,0)</f>
        <v>2</v>
      </c>
      <c r="P12" s="97">
        <f>IF(D12&lt;F12,1,0)+IF(G12&lt;I12,1,0)+IF(J12&lt;L12,1,0)</f>
        <v>0</v>
      </c>
      <c r="Q12" s="98">
        <f t="shared" si="0"/>
        <v>1</v>
      </c>
      <c r="R12" s="99">
        <f t="shared" si="0"/>
        <v>0</v>
      </c>
      <c r="S12" s="26"/>
    </row>
    <row r="13" spans="1:19" ht="30" customHeight="1">
      <c r="A13" s="47" t="s">
        <v>24</v>
      </c>
      <c r="B13" s="110" t="s">
        <v>189</v>
      </c>
      <c r="C13" s="110" t="s">
        <v>206</v>
      </c>
      <c r="D13" s="107">
        <v>21</v>
      </c>
      <c r="E13" s="52" t="s">
        <v>27</v>
      </c>
      <c r="F13" s="106">
        <v>0</v>
      </c>
      <c r="G13" s="57">
        <v>21</v>
      </c>
      <c r="H13" s="52" t="s">
        <v>27</v>
      </c>
      <c r="I13" s="58">
        <v>0</v>
      </c>
      <c r="J13" s="57"/>
      <c r="K13" s="52" t="s">
        <v>27</v>
      </c>
      <c r="L13" s="58"/>
      <c r="M13" s="53">
        <f>D13+G13+J13</f>
        <v>42</v>
      </c>
      <c r="N13" s="54">
        <f>F13+I13+L13</f>
        <v>0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217</v>
      </c>
      <c r="C14" s="110" t="s">
        <v>207</v>
      </c>
      <c r="D14" s="107">
        <v>21</v>
      </c>
      <c r="E14" s="52" t="s">
        <v>27</v>
      </c>
      <c r="F14" s="106">
        <v>12</v>
      </c>
      <c r="G14" s="57">
        <v>21</v>
      </c>
      <c r="H14" s="52" t="s">
        <v>27</v>
      </c>
      <c r="I14" s="58">
        <v>10</v>
      </c>
      <c r="J14" s="57"/>
      <c r="K14" s="52" t="s">
        <v>27</v>
      </c>
      <c r="L14" s="58"/>
      <c r="M14" s="53">
        <f>D14+G14+J14</f>
        <v>42</v>
      </c>
      <c r="N14" s="54">
        <f>F14+I14+L14</f>
        <v>22</v>
      </c>
      <c r="O14" s="96">
        <f>IF(D14&gt;F14,1,0)+IF(G14&gt;I14,1,0)+IF(J14&gt;L14,1,0)</f>
        <v>2</v>
      </c>
      <c r="P14" s="97">
        <f>IF(D14&lt;F14,1,0)+IF(G14&lt;I14,1,0)+IF(J14&lt;L14,1,0)</f>
        <v>0</v>
      </c>
      <c r="Q14" s="98">
        <f t="shared" si="0"/>
        <v>1</v>
      </c>
      <c r="R14" s="99">
        <f t="shared" si="0"/>
        <v>0</v>
      </c>
      <c r="S14" s="26"/>
    </row>
    <row r="15" spans="1:19" ht="34.5" customHeight="1" thickBot="1">
      <c r="A15" s="102" t="s">
        <v>13</v>
      </c>
      <c r="B15" s="160" t="str">
        <f>IF(Q15&gt;R15,C6,IF(R15&gt;Q15,C7,"remíza"))</f>
        <v>Králův Dvůr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>
        <f aca="true" t="shared" si="1" ref="M15:R15">SUM(M11:M14)</f>
        <v>168</v>
      </c>
      <c r="N15" s="56">
        <f t="shared" si="1"/>
        <v>82</v>
      </c>
      <c r="O15" s="100">
        <f t="shared" si="1"/>
        <v>8</v>
      </c>
      <c r="P15" s="101">
        <f t="shared" si="1"/>
        <v>0</v>
      </c>
      <c r="Q15" s="100">
        <f t="shared" si="1"/>
        <v>4</v>
      </c>
      <c r="R15" s="101">
        <f t="shared" si="1"/>
        <v>0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0">
      <selection activeCell="R17" sqref="R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153</v>
      </c>
      <c r="F5" s="36"/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29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161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94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10" t="s">
        <v>135</v>
      </c>
      <c r="C11" s="110" t="s">
        <v>193</v>
      </c>
      <c r="D11" s="107">
        <v>13</v>
      </c>
      <c r="E11" s="52" t="s">
        <v>27</v>
      </c>
      <c r="F11" s="106">
        <v>21</v>
      </c>
      <c r="G11" s="57">
        <v>10</v>
      </c>
      <c r="H11" s="52" t="s">
        <v>27</v>
      </c>
      <c r="I11" s="58">
        <v>21</v>
      </c>
      <c r="J11" s="57"/>
      <c r="K11" s="52" t="s">
        <v>27</v>
      </c>
      <c r="L11" s="58"/>
      <c r="M11" s="53">
        <f>D11+G11+J11</f>
        <v>23</v>
      </c>
      <c r="N11" s="54">
        <f>F11+I11+L11</f>
        <v>42</v>
      </c>
      <c r="O11" s="96">
        <f>IF(D11&gt;F11,1,0)+IF(G11&gt;I11,1,0)+IF(J11&gt;L11,1,0)</f>
        <v>0</v>
      </c>
      <c r="P11" s="97">
        <f>IF(D11&lt;F11,1,0)+IF(G11&lt;I11,1,0)+IF(J11&lt;L11,1,0)</f>
        <v>2</v>
      </c>
      <c r="Q11" s="98">
        <f aca="true" t="shared" si="0" ref="Q11:R14">IF(O11=2,1,0)</f>
        <v>0</v>
      </c>
      <c r="R11" s="99">
        <f t="shared" si="0"/>
        <v>1</v>
      </c>
      <c r="S11" s="26"/>
    </row>
    <row r="12" spans="1:19" ht="30" customHeight="1">
      <c r="A12" s="47" t="s">
        <v>22</v>
      </c>
      <c r="B12" s="110" t="s">
        <v>213</v>
      </c>
      <c r="C12" s="110" t="s">
        <v>138</v>
      </c>
      <c r="D12" s="107">
        <v>7</v>
      </c>
      <c r="E12" s="52" t="s">
        <v>27</v>
      </c>
      <c r="F12" s="106">
        <v>21</v>
      </c>
      <c r="G12" s="57">
        <v>19</v>
      </c>
      <c r="H12" s="52" t="s">
        <v>27</v>
      </c>
      <c r="I12" s="58">
        <v>21</v>
      </c>
      <c r="J12" s="57"/>
      <c r="K12" s="52" t="s">
        <v>27</v>
      </c>
      <c r="L12" s="58"/>
      <c r="M12" s="53">
        <f>D12+G12+J12</f>
        <v>26</v>
      </c>
      <c r="N12" s="54">
        <f>F12+I12+L12</f>
        <v>42</v>
      </c>
      <c r="O12" s="96">
        <f>IF(D12&gt;F12,1,0)+IF(G12&gt;I12,1,0)+IF(J12&gt;L12,1,0)</f>
        <v>0</v>
      </c>
      <c r="P12" s="97">
        <f>IF(D12&lt;F12,1,0)+IF(G12&lt;I12,1,0)+IF(J12&lt;L12,1,0)</f>
        <v>2</v>
      </c>
      <c r="Q12" s="98">
        <f t="shared" si="0"/>
        <v>0</v>
      </c>
      <c r="R12" s="99">
        <f t="shared" si="0"/>
        <v>1</v>
      </c>
      <c r="S12" s="26"/>
    </row>
    <row r="13" spans="1:19" ht="30" customHeight="1">
      <c r="A13" s="47" t="s">
        <v>24</v>
      </c>
      <c r="B13" s="110" t="s">
        <v>214</v>
      </c>
      <c r="C13" s="110" t="s">
        <v>146</v>
      </c>
      <c r="D13" s="107">
        <v>8</v>
      </c>
      <c r="E13" s="52" t="s">
        <v>27</v>
      </c>
      <c r="F13" s="106">
        <v>21</v>
      </c>
      <c r="G13" s="57">
        <v>7</v>
      </c>
      <c r="H13" s="52" t="s">
        <v>27</v>
      </c>
      <c r="I13" s="58">
        <v>21</v>
      </c>
      <c r="J13" s="57"/>
      <c r="K13" s="52" t="s">
        <v>27</v>
      </c>
      <c r="L13" s="58"/>
      <c r="M13" s="53">
        <f>D13+G13+J13</f>
        <v>15</v>
      </c>
      <c r="N13" s="54">
        <f>F13+I13+L13</f>
        <v>42</v>
      </c>
      <c r="O13" s="96">
        <f>IF(D13&gt;F13,1,0)+IF(G13&gt;I13,1,0)+IF(J13&gt;L13,1,0)</f>
        <v>0</v>
      </c>
      <c r="P13" s="97">
        <f>IF(D13&lt;F13,1,0)+IF(G13&lt;I13,1,0)+IF(J13&lt;L13,1,0)</f>
        <v>2</v>
      </c>
      <c r="Q13" s="98">
        <f t="shared" si="0"/>
        <v>0</v>
      </c>
      <c r="R13" s="99">
        <f t="shared" si="0"/>
        <v>1</v>
      </c>
      <c r="S13" s="26"/>
    </row>
    <row r="14" spans="1:19" ht="30" customHeight="1" thickBot="1">
      <c r="A14" s="47" t="s">
        <v>23</v>
      </c>
      <c r="B14" s="110" t="s">
        <v>92</v>
      </c>
      <c r="C14" s="110" t="s">
        <v>194</v>
      </c>
      <c r="D14" s="107">
        <v>21</v>
      </c>
      <c r="E14" s="52" t="s">
        <v>27</v>
      </c>
      <c r="F14" s="106">
        <v>15</v>
      </c>
      <c r="G14" s="57">
        <v>21</v>
      </c>
      <c r="H14" s="52" t="s">
        <v>27</v>
      </c>
      <c r="I14" s="58">
        <v>18</v>
      </c>
      <c r="J14" s="57"/>
      <c r="K14" s="52" t="s">
        <v>27</v>
      </c>
      <c r="L14" s="58"/>
      <c r="M14" s="53">
        <f>D14+G14+J14</f>
        <v>42</v>
      </c>
      <c r="N14" s="54">
        <f>F14+I14+L14</f>
        <v>33</v>
      </c>
      <c r="O14" s="96">
        <f>IF(D14&gt;F14,1,0)+IF(G14&gt;I14,1,0)+IF(J14&gt;L14,1,0)</f>
        <v>2</v>
      </c>
      <c r="P14" s="97">
        <f>IF(D14&lt;F14,1,0)+IF(G14&lt;I14,1,0)+IF(J14&lt;L14,1,0)</f>
        <v>0</v>
      </c>
      <c r="Q14" s="98">
        <f t="shared" si="0"/>
        <v>1</v>
      </c>
      <c r="R14" s="99">
        <f t="shared" si="0"/>
        <v>0</v>
      </c>
      <c r="S14" s="26"/>
    </row>
    <row r="15" spans="1:19" ht="34.5" customHeight="1" thickBot="1">
      <c r="A15" s="102" t="s">
        <v>13</v>
      </c>
      <c r="B15" s="160" t="str">
        <f>IF(Q15&gt;R15,C6,IF(R15&gt;Q15,C7,"remíza"))</f>
        <v>Dobřichovice I.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>
        <f aca="true" t="shared" si="1" ref="M15:R15">SUM(M11:M14)</f>
        <v>106</v>
      </c>
      <c r="N15" s="56">
        <f t="shared" si="1"/>
        <v>159</v>
      </c>
      <c r="O15" s="100">
        <f t="shared" si="1"/>
        <v>2</v>
      </c>
      <c r="P15" s="101">
        <f t="shared" si="1"/>
        <v>6</v>
      </c>
      <c r="Q15" s="100">
        <f t="shared" si="1"/>
        <v>1</v>
      </c>
      <c r="R15" s="101">
        <f t="shared" si="1"/>
        <v>3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0">
      <selection activeCell="S14" sqref="S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122" t="s">
        <v>153</v>
      </c>
      <c r="F5" s="36"/>
      <c r="G5" s="36"/>
      <c r="H5" s="36"/>
      <c r="I5" s="36" t="s">
        <v>62</v>
      </c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60</v>
      </c>
      <c r="D6" s="7"/>
      <c r="E6" s="7"/>
      <c r="F6" s="7"/>
      <c r="G6" s="7"/>
      <c r="H6" s="7"/>
      <c r="I6" s="121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28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94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218</v>
      </c>
      <c r="C11" s="109" t="s">
        <v>215</v>
      </c>
      <c r="D11" s="107">
        <v>21</v>
      </c>
      <c r="E11" s="52"/>
      <c r="F11" s="106">
        <v>7</v>
      </c>
      <c r="G11" s="57">
        <v>12</v>
      </c>
      <c r="H11" s="52" t="s">
        <v>27</v>
      </c>
      <c r="I11" s="58">
        <v>21</v>
      </c>
      <c r="J11" s="57">
        <v>21</v>
      </c>
      <c r="K11" s="52" t="s">
        <v>27</v>
      </c>
      <c r="L11" s="58">
        <v>19</v>
      </c>
      <c r="M11" s="53">
        <f>D11+G11+J11</f>
        <v>54</v>
      </c>
      <c r="N11" s="54">
        <f>F11+I11+L11</f>
        <v>47</v>
      </c>
      <c r="O11" s="96">
        <f>IF(D11&gt;F11,1,0)+IF(G11&gt;I11,1,0)+IF(J11&gt;L11,1,0)</f>
        <v>2</v>
      </c>
      <c r="P11" s="97">
        <f>IF(D11&lt;F11,1,0)+IF(G11&lt;I11,1,0)+IF(J11&lt;L11,1,0)</f>
        <v>1</v>
      </c>
      <c r="Q11" s="98">
        <f aca="true" t="shared" si="0" ref="Q11:R14">IF(O11=2,1,0)</f>
        <v>1</v>
      </c>
      <c r="R11" s="99">
        <f t="shared" si="0"/>
        <v>0</v>
      </c>
      <c r="S11" s="26"/>
    </row>
    <row r="12" spans="1:19" ht="30" customHeight="1">
      <c r="A12" s="47" t="s">
        <v>22</v>
      </c>
      <c r="B12" s="110" t="s">
        <v>133</v>
      </c>
      <c r="C12" s="110" t="s">
        <v>96</v>
      </c>
      <c r="D12" s="107">
        <v>21</v>
      </c>
      <c r="E12" s="52" t="s">
        <v>27</v>
      </c>
      <c r="F12" s="106">
        <v>12</v>
      </c>
      <c r="G12" s="57">
        <v>21</v>
      </c>
      <c r="H12" s="52" t="s">
        <v>27</v>
      </c>
      <c r="I12" s="58">
        <v>10</v>
      </c>
      <c r="J12" s="57"/>
      <c r="K12" s="52" t="s">
        <v>27</v>
      </c>
      <c r="L12" s="58"/>
      <c r="M12" s="53">
        <f>D12+G12+J12</f>
        <v>42</v>
      </c>
      <c r="N12" s="54">
        <f>F12+I12+L12</f>
        <v>22</v>
      </c>
      <c r="O12" s="96">
        <f>IF(D12&gt;F12,1,0)+IF(G12&gt;I12,1,0)+IF(J12&gt;L12,1,0)</f>
        <v>2</v>
      </c>
      <c r="P12" s="97">
        <f>IF(D12&lt;F12,1,0)+IF(G12&lt;I12,1,0)+IF(J12&lt;L12,1,0)</f>
        <v>0</v>
      </c>
      <c r="Q12" s="98">
        <f t="shared" si="0"/>
        <v>1</v>
      </c>
      <c r="R12" s="99">
        <f t="shared" si="0"/>
        <v>0</v>
      </c>
      <c r="S12" s="26"/>
    </row>
    <row r="13" spans="1:19" ht="30" customHeight="1">
      <c r="A13" s="47" t="s">
        <v>24</v>
      </c>
      <c r="B13" s="110" t="s">
        <v>219</v>
      </c>
      <c r="C13" s="110" t="s">
        <v>220</v>
      </c>
      <c r="D13" s="107">
        <v>21</v>
      </c>
      <c r="E13" s="52" t="s">
        <v>27</v>
      </c>
      <c r="F13" s="106">
        <v>16</v>
      </c>
      <c r="G13" s="57">
        <v>21</v>
      </c>
      <c r="H13" s="52" t="s">
        <v>27</v>
      </c>
      <c r="I13" s="58">
        <v>15</v>
      </c>
      <c r="J13" s="57"/>
      <c r="K13" s="52" t="s">
        <v>27</v>
      </c>
      <c r="L13" s="58"/>
      <c r="M13" s="53">
        <f>D13+G13+J13</f>
        <v>42</v>
      </c>
      <c r="N13" s="54">
        <f>F13+I13+L13</f>
        <v>31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192</v>
      </c>
      <c r="C14" s="110" t="s">
        <v>211</v>
      </c>
      <c r="D14" s="107">
        <v>21</v>
      </c>
      <c r="E14" s="52" t="s">
        <v>27</v>
      </c>
      <c r="F14" s="106">
        <v>12</v>
      </c>
      <c r="G14" s="57">
        <v>21</v>
      </c>
      <c r="H14" s="52" t="s">
        <v>27</v>
      </c>
      <c r="I14" s="58">
        <v>17</v>
      </c>
      <c r="J14" s="57"/>
      <c r="K14" s="52" t="s">
        <v>27</v>
      </c>
      <c r="L14" s="58"/>
      <c r="M14" s="53">
        <f>D14+G14+J14</f>
        <v>42</v>
      </c>
      <c r="N14" s="54">
        <f>F14+I14+L14</f>
        <v>29</v>
      </c>
      <c r="O14" s="96">
        <f>IF(D14&gt;F14,1,0)+IF(G14&gt;I14,1,0)+IF(J14&gt;L14,1,0)</f>
        <v>2</v>
      </c>
      <c r="P14" s="97">
        <f>IF(D14&lt;F14,1,0)+IF(G14&lt;I14,1,0)+IF(J14&lt;L14,1,0)</f>
        <v>0</v>
      </c>
      <c r="Q14" s="98">
        <f t="shared" si="0"/>
        <v>1</v>
      </c>
      <c r="R14" s="99">
        <f t="shared" si="0"/>
        <v>0</v>
      </c>
      <c r="S14" s="26"/>
    </row>
    <row r="15" spans="1:19" ht="34.5" customHeight="1" thickBot="1">
      <c r="A15" s="102" t="s">
        <v>13</v>
      </c>
      <c r="B15" s="160" t="str">
        <f>IF(Q15&gt;R15,C6,IF(R15&gt;Q15,C7,"remíza"))</f>
        <v>Jupíci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>
        <f aca="true" t="shared" si="1" ref="M15:R15">SUM(M11:M14)</f>
        <v>180</v>
      </c>
      <c r="N15" s="56">
        <f t="shared" si="1"/>
        <v>129</v>
      </c>
      <c r="O15" s="100">
        <f t="shared" si="1"/>
        <v>8</v>
      </c>
      <c r="P15" s="101">
        <f t="shared" si="1"/>
        <v>1</v>
      </c>
      <c r="Q15" s="100">
        <f t="shared" si="1"/>
        <v>4</v>
      </c>
      <c r="R15" s="101">
        <f t="shared" si="1"/>
        <v>0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4">
      <selection activeCell="S14" sqref="S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153</v>
      </c>
      <c r="F5" s="36"/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148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61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94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188</v>
      </c>
      <c r="C11" s="110" t="s">
        <v>200</v>
      </c>
      <c r="D11" s="107">
        <v>21</v>
      </c>
      <c r="E11" s="52" t="s">
        <v>27</v>
      </c>
      <c r="F11" s="106">
        <v>15</v>
      </c>
      <c r="G11" s="57">
        <v>18</v>
      </c>
      <c r="H11" s="52" t="s">
        <v>27</v>
      </c>
      <c r="I11" s="58">
        <v>21</v>
      </c>
      <c r="J11" s="57">
        <v>13</v>
      </c>
      <c r="K11" s="52" t="s">
        <v>27</v>
      </c>
      <c r="L11" s="58">
        <v>21</v>
      </c>
      <c r="M11" s="53">
        <f>D11+G11+J11</f>
        <v>52</v>
      </c>
      <c r="N11" s="54">
        <f>F11+I11+L11</f>
        <v>57</v>
      </c>
      <c r="O11" s="96">
        <f>IF(D11&gt;F11,1,0)+IF(G11&gt;I11,1,0)+IF(J11&gt;L11,1,0)</f>
        <v>1</v>
      </c>
      <c r="P11" s="97">
        <f>IF(D11&lt;F11,1,0)+IF(G11&lt;I11,1,0)+IF(J11&lt;L11,1,0)</f>
        <v>2</v>
      </c>
      <c r="Q11" s="98">
        <f aca="true" t="shared" si="0" ref="Q11:R14">IF(O11=2,1,0)</f>
        <v>0</v>
      </c>
      <c r="R11" s="99">
        <f t="shared" si="0"/>
        <v>1</v>
      </c>
      <c r="S11" s="26"/>
    </row>
    <row r="12" spans="1:19" ht="30" customHeight="1">
      <c r="A12" s="47" t="s">
        <v>22</v>
      </c>
      <c r="B12" s="110" t="s">
        <v>147</v>
      </c>
      <c r="C12" s="110" t="s">
        <v>196</v>
      </c>
      <c r="D12" s="107">
        <v>21</v>
      </c>
      <c r="E12" s="52" t="s">
        <v>27</v>
      </c>
      <c r="F12" s="106">
        <v>15</v>
      </c>
      <c r="G12" s="57">
        <v>21</v>
      </c>
      <c r="H12" s="52" t="s">
        <v>27</v>
      </c>
      <c r="I12" s="58">
        <v>18</v>
      </c>
      <c r="J12" s="57"/>
      <c r="K12" s="52" t="s">
        <v>27</v>
      </c>
      <c r="L12" s="58"/>
      <c r="M12" s="53" t="s">
        <v>149</v>
      </c>
      <c r="N12" s="54">
        <f>F12+I12+L12</f>
        <v>33</v>
      </c>
      <c r="O12" s="96">
        <f>IF(D12&gt;F12,1,0)+IF(G12&gt;I12,1,0)+IF(J12&gt;L12,1,0)</f>
        <v>2</v>
      </c>
      <c r="P12" s="97">
        <f>IF(D12&lt;F12,1,0)+IF(G12&lt;I12,1,0)+IF(J12&lt;L12,1,0)</f>
        <v>0</v>
      </c>
      <c r="Q12" s="98">
        <f t="shared" si="0"/>
        <v>1</v>
      </c>
      <c r="R12" s="99">
        <f t="shared" si="0"/>
        <v>0</v>
      </c>
      <c r="S12" s="26"/>
    </row>
    <row r="13" spans="1:19" ht="30" customHeight="1">
      <c r="A13" s="47" t="s">
        <v>24</v>
      </c>
      <c r="B13" s="110" t="s">
        <v>221</v>
      </c>
      <c r="C13" s="110" t="s">
        <v>201</v>
      </c>
      <c r="D13" s="107">
        <v>22</v>
      </c>
      <c r="E13" s="52" t="s">
        <v>27</v>
      </c>
      <c r="F13" s="106">
        <v>20</v>
      </c>
      <c r="G13" s="57">
        <v>21</v>
      </c>
      <c r="H13" s="52" t="s">
        <v>27</v>
      </c>
      <c r="I13" s="58">
        <v>14</v>
      </c>
      <c r="J13" s="57"/>
      <c r="K13" s="52" t="s">
        <v>27</v>
      </c>
      <c r="L13" s="58"/>
      <c r="M13" s="53">
        <f>D13+G13+J13</f>
        <v>43</v>
      </c>
      <c r="N13" s="54">
        <f>F13+I13+L13</f>
        <v>34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217</v>
      </c>
      <c r="C14" s="110" t="s">
        <v>222</v>
      </c>
      <c r="D14" s="107">
        <v>21</v>
      </c>
      <c r="E14" s="52" t="s">
        <v>27</v>
      </c>
      <c r="F14" s="106">
        <v>12</v>
      </c>
      <c r="G14" s="57">
        <v>21</v>
      </c>
      <c r="H14" s="52" t="s">
        <v>27</v>
      </c>
      <c r="I14" s="58">
        <v>19</v>
      </c>
      <c r="J14" s="57"/>
      <c r="K14" s="52" t="s">
        <v>27</v>
      </c>
      <c r="L14" s="58"/>
      <c r="M14" s="53">
        <f>D14+G14+J14</f>
        <v>42</v>
      </c>
      <c r="N14" s="54">
        <f>F14+I14+L14</f>
        <v>31</v>
      </c>
      <c r="O14" s="96">
        <f>IF(D14&gt;F14,1,0)+IF(G14&gt;I14,1,0)+IF(J14&gt;L14,1,0)</f>
        <v>2</v>
      </c>
      <c r="P14" s="97">
        <f>IF(D14&lt;F14,1,0)+IF(G14&lt;I14,1,0)+IF(J14&lt;L14,1,0)</f>
        <v>0</v>
      </c>
      <c r="Q14" s="98">
        <f t="shared" si="0"/>
        <v>1</v>
      </c>
      <c r="R14" s="99">
        <f t="shared" si="0"/>
        <v>0</v>
      </c>
      <c r="S14" s="26"/>
    </row>
    <row r="15" spans="1:19" ht="34.5" customHeight="1" thickBot="1">
      <c r="A15" s="102" t="s">
        <v>13</v>
      </c>
      <c r="B15" s="160" t="s">
        <v>119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 t="s">
        <v>150</v>
      </c>
      <c r="N15" s="56">
        <f>SUM(N11:N14)</f>
        <v>155</v>
      </c>
      <c r="O15" s="100">
        <f>SUM(O11:O14)</f>
        <v>7</v>
      </c>
      <c r="P15" s="101">
        <f>SUM(P11:P14)</f>
        <v>2</v>
      </c>
      <c r="Q15" s="100">
        <f>SUM(Q11:Q14)</f>
        <v>3</v>
      </c>
      <c r="R15" s="101">
        <f>SUM(R11:R14)</f>
        <v>1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4">
      <selection activeCell="L13" sqref="L1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153</v>
      </c>
      <c r="F5" s="36"/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161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28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95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193</v>
      </c>
      <c r="C11" s="110" t="s">
        <v>208</v>
      </c>
      <c r="D11" s="107">
        <v>20</v>
      </c>
      <c r="E11" s="52" t="s">
        <v>27</v>
      </c>
      <c r="F11" s="106">
        <v>22</v>
      </c>
      <c r="G11" s="57">
        <v>7</v>
      </c>
      <c r="H11" s="52" t="s">
        <v>27</v>
      </c>
      <c r="I11" s="58">
        <v>21</v>
      </c>
      <c r="J11" s="57"/>
      <c r="K11" s="52" t="s">
        <v>27</v>
      </c>
      <c r="L11" s="58"/>
      <c r="M11" s="53">
        <f>D11+G11+J11</f>
        <v>27</v>
      </c>
      <c r="N11" s="54">
        <f>F11+I11+L11</f>
        <v>43</v>
      </c>
      <c r="O11" s="96">
        <f>IF(D11&gt;F11,1,0)+IF(G11&gt;I11,1,0)+IF(J11&gt;L11,1,0)</f>
        <v>0</v>
      </c>
      <c r="P11" s="97">
        <f>IF(D11&lt;F11,1,0)+IF(G11&lt;I11,1,0)+IF(J11&lt;L11,1,0)</f>
        <v>2</v>
      </c>
      <c r="Q11" s="98">
        <f aca="true" t="shared" si="0" ref="Q11:R14">IF(O11=2,1,0)</f>
        <v>0</v>
      </c>
      <c r="R11" s="99">
        <f t="shared" si="0"/>
        <v>1</v>
      </c>
      <c r="S11" s="26"/>
    </row>
    <row r="12" spans="1:19" ht="30" customHeight="1">
      <c r="A12" s="47" t="s">
        <v>22</v>
      </c>
      <c r="B12" s="110" t="s">
        <v>138</v>
      </c>
      <c r="C12" s="110" t="s">
        <v>223</v>
      </c>
      <c r="D12" s="107">
        <v>15</v>
      </c>
      <c r="E12" s="52" t="s">
        <v>27</v>
      </c>
      <c r="F12" s="106">
        <v>21</v>
      </c>
      <c r="G12" s="57">
        <v>24</v>
      </c>
      <c r="H12" s="52" t="s">
        <v>27</v>
      </c>
      <c r="I12" s="58">
        <v>22</v>
      </c>
      <c r="J12" s="57">
        <v>13</v>
      </c>
      <c r="K12" s="52" t="s">
        <v>27</v>
      </c>
      <c r="L12" s="58">
        <v>21</v>
      </c>
      <c r="M12" s="53" t="s">
        <v>151</v>
      </c>
      <c r="N12" s="54">
        <f>F12+I12+L12</f>
        <v>64</v>
      </c>
      <c r="O12" s="96">
        <f>IF(D12&gt;F12,1,0)+IF(G12&gt;I12,1,0)+IF(J12&gt;L12,1,0)</f>
        <v>1</v>
      </c>
      <c r="P12" s="97">
        <f>IF(D12&lt;F12,1,0)+IF(G12&lt;I12,1,0)+IF(J12&lt;L12,1,0)</f>
        <v>2</v>
      </c>
      <c r="Q12" s="98">
        <f t="shared" si="0"/>
        <v>0</v>
      </c>
      <c r="R12" s="99">
        <f t="shared" si="0"/>
        <v>1</v>
      </c>
      <c r="S12" s="26"/>
    </row>
    <row r="13" spans="1:19" ht="30" customHeight="1">
      <c r="A13" s="47" t="s">
        <v>24</v>
      </c>
      <c r="B13" s="110" t="s">
        <v>139</v>
      </c>
      <c r="C13" s="110" t="s">
        <v>220</v>
      </c>
      <c r="D13" s="107">
        <v>21</v>
      </c>
      <c r="E13" s="52" t="s">
        <v>27</v>
      </c>
      <c r="F13" s="106">
        <v>6</v>
      </c>
      <c r="G13" s="57">
        <v>21</v>
      </c>
      <c r="H13" s="52" t="s">
        <v>27</v>
      </c>
      <c r="I13" s="58">
        <v>14</v>
      </c>
      <c r="J13" s="57"/>
      <c r="K13" s="52" t="s">
        <v>27</v>
      </c>
      <c r="L13" s="58"/>
      <c r="M13" s="53">
        <f>D13+G13+J13</f>
        <v>42</v>
      </c>
      <c r="N13" s="54">
        <f>F13+I13+L13</f>
        <v>20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203</v>
      </c>
      <c r="C14" s="110" t="s">
        <v>211</v>
      </c>
      <c r="D14" s="107">
        <v>17</v>
      </c>
      <c r="E14" s="52" t="s">
        <v>27</v>
      </c>
      <c r="F14" s="106">
        <v>21</v>
      </c>
      <c r="G14" s="57">
        <v>21</v>
      </c>
      <c r="H14" s="52" t="s">
        <v>27</v>
      </c>
      <c r="I14" s="58">
        <v>17</v>
      </c>
      <c r="J14" s="57">
        <v>22</v>
      </c>
      <c r="K14" s="52" t="s">
        <v>27</v>
      </c>
      <c r="L14" s="58">
        <v>24</v>
      </c>
      <c r="M14" s="53">
        <f>D14+G14+J14</f>
        <v>60</v>
      </c>
      <c r="N14" s="54">
        <f>F14+I14+L14</f>
        <v>62</v>
      </c>
      <c r="O14" s="96">
        <f>IF(D14&gt;F14,1,0)+IF(G14&gt;I14,1,0)+IF(J14&gt;L14,1,0)</f>
        <v>1</v>
      </c>
      <c r="P14" s="97">
        <f>IF(D14&lt;F14,1,0)+IF(G14&lt;I14,1,0)+IF(J14&lt;L14,1,0)</f>
        <v>2</v>
      </c>
      <c r="Q14" s="98">
        <f t="shared" si="0"/>
        <v>0</v>
      </c>
      <c r="R14" s="99">
        <f t="shared" si="0"/>
        <v>1</v>
      </c>
      <c r="S14" s="26"/>
    </row>
    <row r="15" spans="1:19" ht="34.5" customHeight="1" thickBot="1">
      <c r="A15" s="102" t="s">
        <v>13</v>
      </c>
      <c r="B15" s="160" t="s">
        <v>28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 t="s">
        <v>152</v>
      </c>
      <c r="N15" s="56">
        <f>SUM(N11:N14)</f>
        <v>189</v>
      </c>
      <c r="O15" s="100">
        <f>SUM(O11:O14)</f>
        <v>4</v>
      </c>
      <c r="P15" s="101">
        <f>SUM(P11:P14)</f>
        <v>6</v>
      </c>
      <c r="Q15" s="100">
        <f>SUM(Q11:Q14)</f>
        <v>1</v>
      </c>
      <c r="R15" s="101">
        <f>SUM(R11:R14)</f>
        <v>3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0">
      <selection activeCell="A1" sqref="A1:S2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153</v>
      </c>
      <c r="F5" s="36"/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60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29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153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145</v>
      </c>
      <c r="C11" s="110" t="s">
        <v>212</v>
      </c>
      <c r="D11" s="107">
        <v>21</v>
      </c>
      <c r="E11" s="52" t="s">
        <v>27</v>
      </c>
      <c r="F11" s="106">
        <v>15</v>
      </c>
      <c r="G11" s="57">
        <v>21</v>
      </c>
      <c r="H11" s="52" t="s">
        <v>27</v>
      </c>
      <c r="I11" s="58">
        <v>16</v>
      </c>
      <c r="J11" s="57"/>
      <c r="K11" s="52" t="s">
        <v>27</v>
      </c>
      <c r="L11" s="58"/>
      <c r="M11" s="53">
        <f>D11+G11+J11</f>
        <v>42</v>
      </c>
      <c r="N11" s="54">
        <f>F11+I11+L11</f>
        <v>31</v>
      </c>
      <c r="O11" s="96">
        <f>IF(D11&gt;F11,1,0)+IF(G11&gt;I11,1,0)+IF(J11&gt;L11,1,0)</f>
        <v>2</v>
      </c>
      <c r="P11" s="97">
        <f>IF(D11&lt;F11,1,0)+IF(G11&lt;I11,1,0)+IF(J11&lt;L11,1,0)</f>
        <v>0</v>
      </c>
      <c r="Q11" s="98">
        <f aca="true" t="shared" si="0" ref="Q11:R14">IF(O11=2,1,0)</f>
        <v>1</v>
      </c>
      <c r="R11" s="99">
        <f t="shared" si="0"/>
        <v>0</v>
      </c>
      <c r="S11" s="26"/>
    </row>
    <row r="12" spans="1:19" ht="30" customHeight="1">
      <c r="A12" s="47" t="s">
        <v>22</v>
      </c>
      <c r="B12" s="110" t="s">
        <v>190</v>
      </c>
      <c r="C12" s="110" t="s">
        <v>65</v>
      </c>
      <c r="D12" s="107">
        <v>21</v>
      </c>
      <c r="E12" s="52" t="s">
        <v>27</v>
      </c>
      <c r="F12" s="106">
        <v>13</v>
      </c>
      <c r="G12" s="57">
        <v>21</v>
      </c>
      <c r="H12" s="52" t="s">
        <v>27</v>
      </c>
      <c r="I12" s="58">
        <v>10</v>
      </c>
      <c r="J12" s="57"/>
      <c r="K12" s="52" t="s">
        <v>27</v>
      </c>
      <c r="L12" s="58"/>
      <c r="M12" s="53" t="s">
        <v>155</v>
      </c>
      <c r="N12" s="54">
        <f>F12+I12+L12</f>
        <v>23</v>
      </c>
      <c r="O12" s="96">
        <f>IF(D12&gt;F12,1,0)+IF(G12&gt;I12,1,0)+IF(J12&gt;L12,1,0)</f>
        <v>2</v>
      </c>
      <c r="P12" s="97">
        <f>IF(D12&lt;F12,1,0)+IF(G12&lt;I12,1,0)+IF(J12&lt;L12,1,0)</f>
        <v>0</v>
      </c>
      <c r="Q12" s="98">
        <f t="shared" si="0"/>
        <v>1</v>
      </c>
      <c r="R12" s="99">
        <f t="shared" si="0"/>
        <v>0</v>
      </c>
      <c r="S12" s="26"/>
    </row>
    <row r="13" spans="1:19" ht="30" customHeight="1">
      <c r="A13" s="47" t="s">
        <v>24</v>
      </c>
      <c r="B13" s="110" t="s">
        <v>219</v>
      </c>
      <c r="C13" s="110" t="s">
        <v>214</v>
      </c>
      <c r="D13" s="107">
        <v>21</v>
      </c>
      <c r="E13" s="52" t="s">
        <v>27</v>
      </c>
      <c r="F13" s="106">
        <v>9</v>
      </c>
      <c r="G13" s="57">
        <v>21</v>
      </c>
      <c r="H13" s="52" t="s">
        <v>27</v>
      </c>
      <c r="I13" s="58">
        <v>10</v>
      </c>
      <c r="J13" s="57"/>
      <c r="K13" s="52" t="s">
        <v>27</v>
      </c>
      <c r="L13" s="58"/>
      <c r="M13" s="53">
        <f>D13+G13+J13</f>
        <v>42</v>
      </c>
      <c r="N13" s="54">
        <f>F13+I13+L13</f>
        <v>19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224</v>
      </c>
      <c r="C14" s="110" t="s">
        <v>154</v>
      </c>
      <c r="D14" s="107">
        <v>10</v>
      </c>
      <c r="E14" s="52" t="s">
        <v>27</v>
      </c>
      <c r="F14" s="106">
        <v>21</v>
      </c>
      <c r="G14" s="57">
        <v>12</v>
      </c>
      <c r="H14" s="52" t="s">
        <v>27</v>
      </c>
      <c r="I14" s="58">
        <v>21</v>
      </c>
      <c r="J14" s="57"/>
      <c r="K14" s="52" t="s">
        <v>27</v>
      </c>
      <c r="L14" s="58"/>
      <c r="M14" s="53">
        <f>D14+G14+J14</f>
        <v>22</v>
      </c>
      <c r="N14" s="54">
        <f>F14+I14+L14</f>
        <v>42</v>
      </c>
      <c r="O14" s="96">
        <f>IF(D14&gt;F14,1,0)+IF(G14&gt;I14,1,0)+IF(J14&gt;L14,1,0)</f>
        <v>0</v>
      </c>
      <c r="P14" s="97">
        <f>IF(D14&lt;F14,1,0)+IF(G14&lt;I14,1,0)+IF(J14&lt;L14,1,0)</f>
        <v>2</v>
      </c>
      <c r="Q14" s="98">
        <f t="shared" si="0"/>
        <v>0</v>
      </c>
      <c r="R14" s="99">
        <f t="shared" si="0"/>
        <v>1</v>
      </c>
      <c r="S14" s="26"/>
    </row>
    <row r="15" spans="1:19" ht="34.5" customHeight="1" thickBot="1">
      <c r="A15" s="102" t="s">
        <v>13</v>
      </c>
      <c r="B15" s="160" t="s">
        <v>60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 t="s">
        <v>156</v>
      </c>
      <c r="N15" s="56">
        <f>SUM(N11:N14)</f>
        <v>115</v>
      </c>
      <c r="O15" s="100">
        <f>SUM(O11:O14)</f>
        <v>6</v>
      </c>
      <c r="P15" s="101">
        <f>SUM(P11:P14)</f>
        <v>2</v>
      </c>
      <c r="Q15" s="100">
        <f>SUM(Q11:Q14)</f>
        <v>3</v>
      </c>
      <c r="R15" s="101">
        <f>SUM(R11:R14)</f>
        <v>1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C10">
      <selection activeCell="J33" sqref="J33"/>
    </sheetView>
  </sheetViews>
  <sheetFormatPr defaultColWidth="9.00390625" defaultRowHeight="12.75"/>
  <cols>
    <col min="2" max="2" width="24.125" style="0" customWidth="1"/>
    <col min="3" max="3" width="27.375" style="0" customWidth="1"/>
    <col min="19" max="19" width="10.125" style="0" bestFit="1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5.75" thickBot="1">
      <c r="A5" s="35" t="s">
        <v>1</v>
      </c>
      <c r="B5" s="108"/>
      <c r="C5" s="111" t="s">
        <v>88</v>
      </c>
      <c r="D5" s="36"/>
      <c r="E5" s="36" t="s">
        <v>153</v>
      </c>
      <c r="F5" s="36"/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6.5" thickTop="1">
      <c r="A6" s="4" t="s">
        <v>3</v>
      </c>
      <c r="B6" s="5"/>
      <c r="C6" s="45" t="s">
        <v>160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5.75">
      <c r="A7" s="4" t="s">
        <v>4</v>
      </c>
      <c r="B7" s="9"/>
      <c r="C7" s="46" t="s">
        <v>61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5.75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153</v>
      </c>
    </row>
    <row r="9" spans="1:19" ht="15.75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16.5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17.25" thickTop="1">
      <c r="A11" s="47" t="s">
        <v>21</v>
      </c>
      <c r="B11" s="109" t="s">
        <v>205</v>
      </c>
      <c r="C11" s="110" t="s">
        <v>200</v>
      </c>
      <c r="D11" s="107">
        <v>11</v>
      </c>
      <c r="E11" s="52" t="s">
        <v>27</v>
      </c>
      <c r="F11" s="106">
        <v>21</v>
      </c>
      <c r="G11" s="57">
        <v>13</v>
      </c>
      <c r="H11" s="52" t="s">
        <v>27</v>
      </c>
      <c r="I11" s="58">
        <v>21</v>
      </c>
      <c r="J11" s="57"/>
      <c r="K11" s="52" t="s">
        <v>27</v>
      </c>
      <c r="L11" s="58"/>
      <c r="M11" s="53">
        <f>D11+G11+J11</f>
        <v>24</v>
      </c>
      <c r="N11" s="54">
        <f>F11+I11+L11</f>
        <v>42</v>
      </c>
      <c r="O11" s="96">
        <f>IF(D11&gt;F11,1,0)+IF(G11&gt;I11,1,0)+IF(J11&gt;L11,1,0)</f>
        <v>0</v>
      </c>
      <c r="P11" s="97">
        <f>IF(D11&lt;F11,1,0)+IF(G11&lt;I11,1,0)+IF(J11&lt;L11,1,0)</f>
        <v>2</v>
      </c>
      <c r="Q11" s="98">
        <f aca="true" t="shared" si="0" ref="Q11:R14">IF(O11=2,1,0)</f>
        <v>0</v>
      </c>
      <c r="R11" s="99">
        <f t="shared" si="0"/>
        <v>1</v>
      </c>
      <c r="S11" s="26"/>
    </row>
    <row r="12" spans="1:19" ht="16.5">
      <c r="A12" s="47" t="s">
        <v>22</v>
      </c>
      <c r="B12" s="110" t="s">
        <v>204</v>
      </c>
      <c r="C12" s="110" t="s">
        <v>100</v>
      </c>
      <c r="D12" s="107">
        <v>21</v>
      </c>
      <c r="E12" s="52" t="s">
        <v>27</v>
      </c>
      <c r="F12" s="106">
        <v>23</v>
      </c>
      <c r="G12" s="57">
        <v>21</v>
      </c>
      <c r="H12" s="52" t="s">
        <v>27</v>
      </c>
      <c r="I12" s="58">
        <v>10</v>
      </c>
      <c r="J12" s="57">
        <v>19</v>
      </c>
      <c r="K12" s="52" t="s">
        <v>27</v>
      </c>
      <c r="L12" s="58">
        <v>21</v>
      </c>
      <c r="M12" s="53" t="s">
        <v>155</v>
      </c>
      <c r="N12" s="54">
        <f>F12+I12+L12</f>
        <v>54</v>
      </c>
      <c r="O12" s="96">
        <f>IF(D12&gt;F12,1,0)+IF(G12&gt;I12,1,0)+IF(J12&gt;L12,1,0)</f>
        <v>1</v>
      </c>
      <c r="P12" s="97">
        <f>IF(D12&lt;F12,1,0)+IF(G12&lt;I12,1,0)+IF(J12&lt;L12,1,0)</f>
        <v>2</v>
      </c>
      <c r="Q12" s="98">
        <f t="shared" si="0"/>
        <v>0</v>
      </c>
      <c r="R12" s="99">
        <f t="shared" si="0"/>
        <v>1</v>
      </c>
      <c r="S12" s="26"/>
    </row>
    <row r="13" spans="1:19" ht="15">
      <c r="A13" s="47" t="s">
        <v>24</v>
      </c>
      <c r="B13" s="110" t="s">
        <v>206</v>
      </c>
      <c r="C13" s="110" t="s">
        <v>201</v>
      </c>
      <c r="D13" s="107">
        <v>0</v>
      </c>
      <c r="E13" s="52" t="s">
        <v>27</v>
      </c>
      <c r="F13" s="106">
        <v>21</v>
      </c>
      <c r="G13" s="57">
        <v>0</v>
      </c>
      <c r="H13" s="52" t="s">
        <v>27</v>
      </c>
      <c r="I13" s="58">
        <v>21</v>
      </c>
      <c r="J13" s="57"/>
      <c r="K13" s="52" t="s">
        <v>27</v>
      </c>
      <c r="L13" s="58"/>
      <c r="M13" s="53">
        <f>D13+G13+J13</f>
        <v>0</v>
      </c>
      <c r="N13" s="54">
        <f>F13+I13+L13</f>
        <v>42</v>
      </c>
      <c r="O13" s="96">
        <f>IF(D13&gt;F13,1,0)+IF(G13&gt;I13,1,0)+IF(J13&gt;L13,1,0)</f>
        <v>0</v>
      </c>
      <c r="P13" s="97">
        <f>IF(D13&lt;F13,1,0)+IF(G13&lt;I13,1,0)+IF(J13&lt;L13,1,0)</f>
        <v>2</v>
      </c>
      <c r="Q13" s="98">
        <f t="shared" si="0"/>
        <v>0</v>
      </c>
      <c r="R13" s="99">
        <f t="shared" si="0"/>
        <v>1</v>
      </c>
      <c r="S13" s="26"/>
    </row>
    <row r="14" spans="1:19" ht="15.75" thickBot="1">
      <c r="A14" s="47" t="s">
        <v>23</v>
      </c>
      <c r="B14" s="110" t="s">
        <v>207</v>
      </c>
      <c r="C14" s="110" t="s">
        <v>225</v>
      </c>
      <c r="D14" s="107">
        <v>21</v>
      </c>
      <c r="E14" s="52" t="s">
        <v>27</v>
      </c>
      <c r="F14" s="106">
        <v>19</v>
      </c>
      <c r="G14" s="57">
        <v>12</v>
      </c>
      <c r="H14" s="52" t="s">
        <v>27</v>
      </c>
      <c r="I14" s="58">
        <v>21</v>
      </c>
      <c r="J14" s="57">
        <v>21</v>
      </c>
      <c r="K14" s="52" t="s">
        <v>27</v>
      </c>
      <c r="L14" s="58">
        <v>17</v>
      </c>
      <c r="M14" s="53">
        <f>D14+G14+J14</f>
        <v>54</v>
      </c>
      <c r="N14" s="54">
        <f>F14+I14+L14</f>
        <v>57</v>
      </c>
      <c r="O14" s="96">
        <f>IF(D14&gt;F14,1,0)+IF(G14&gt;I14,1,0)+IF(J14&gt;L14,1,0)</f>
        <v>2</v>
      </c>
      <c r="P14" s="97">
        <f>IF(D14&lt;F14,1,0)+IF(G14&lt;I14,1,0)+IF(J14&lt;L14,1,0)</f>
        <v>1</v>
      </c>
      <c r="Q14" s="98">
        <f t="shared" si="0"/>
        <v>1</v>
      </c>
      <c r="R14" s="99">
        <f t="shared" si="0"/>
        <v>0</v>
      </c>
      <c r="S14" s="26"/>
    </row>
    <row r="15" spans="1:19" ht="27" thickBot="1">
      <c r="A15" s="102" t="s">
        <v>13</v>
      </c>
      <c r="B15" s="160" t="s">
        <v>60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 t="s">
        <v>156</v>
      </c>
      <c r="N15" s="56">
        <f>SUM(N11:N14)</f>
        <v>195</v>
      </c>
      <c r="O15" s="100">
        <f>SUM(O11:O14)</f>
        <v>3</v>
      </c>
      <c r="P15" s="101">
        <f>SUM(P11:P14)</f>
        <v>7</v>
      </c>
      <c r="Q15" s="100">
        <f>SUM(Q11:Q14)</f>
        <v>1</v>
      </c>
      <c r="R15" s="101">
        <f>SUM(R11:R14)</f>
        <v>3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spans="1:19" ht="12.75">
      <c r="A17" s="30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1" t="s">
        <v>16</v>
      </c>
      <c r="B19" s="3" t="s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s="29"/>
      <c r="B20" s="3" t="s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3" t="s">
        <v>18</v>
      </c>
      <c r="B22" s="3"/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34"/>
      <c r="B23" s="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46">
      <selection activeCell="T60" sqref="T60"/>
    </sheetView>
  </sheetViews>
  <sheetFormatPr defaultColWidth="9.00390625" defaultRowHeight="12.75"/>
  <cols>
    <col min="1" max="1" width="3.25390625" style="0" customWidth="1"/>
    <col min="2" max="2" width="12.125" style="0" customWidth="1"/>
    <col min="3" max="3" width="13.625" style="0" bestFit="1" customWidth="1"/>
    <col min="14" max="14" width="11.375" style="0" bestFit="1" customWidth="1"/>
  </cols>
  <sheetData>
    <row r="1" ht="6.75" customHeight="1"/>
    <row r="2" spans="2:3" ht="26.25">
      <c r="B2" s="48" t="s">
        <v>25</v>
      </c>
      <c r="C2" s="49" t="s">
        <v>101</v>
      </c>
    </row>
    <row r="3" spans="2:3" ht="15">
      <c r="B3" s="48" t="s">
        <v>26</v>
      </c>
      <c r="C3" s="50" t="s">
        <v>62</v>
      </c>
    </row>
    <row r="4" spans="2:3" ht="15">
      <c r="B4" s="48" t="s">
        <v>20</v>
      </c>
      <c r="C4" s="123">
        <v>43750</v>
      </c>
    </row>
    <row r="5" ht="8.25" customHeight="1"/>
    <row r="6" spans="3:8" ht="12.75">
      <c r="C6" s="150" t="s">
        <v>102</v>
      </c>
      <c r="D6" s="150"/>
      <c r="E6" s="150" t="s">
        <v>103</v>
      </c>
      <c r="F6" s="150"/>
      <c r="G6" s="143" t="s">
        <v>107</v>
      </c>
      <c r="H6" s="143"/>
    </row>
    <row r="7" ht="10.5" customHeight="1"/>
    <row r="8" spans="2:4" ht="12.75">
      <c r="B8" s="134" t="s">
        <v>110</v>
      </c>
      <c r="C8" s="135" t="s">
        <v>119</v>
      </c>
      <c r="D8" s="135"/>
    </row>
    <row r="9" spans="2:4" ht="12.75">
      <c r="B9" s="134"/>
      <c r="D9" s="119"/>
    </row>
    <row r="10" spans="4:6" ht="12.75">
      <c r="D10" s="51"/>
      <c r="E10" s="149" t="s">
        <v>119</v>
      </c>
      <c r="F10" s="135"/>
    </row>
    <row r="11" spans="4:6" ht="12.75">
      <c r="D11" s="51"/>
      <c r="E11" s="141" t="s">
        <v>172</v>
      </c>
      <c r="F11" s="148"/>
    </row>
    <row r="12" spans="2:6" ht="12.75">
      <c r="B12" s="134" t="s">
        <v>111</v>
      </c>
      <c r="C12" s="135" t="s">
        <v>62</v>
      </c>
      <c r="D12" s="136"/>
      <c r="F12" s="51"/>
    </row>
    <row r="13" spans="2:6" ht="12.75">
      <c r="B13" s="134"/>
      <c r="F13" s="51"/>
    </row>
    <row r="14" spans="6:8" ht="12.75">
      <c r="F14" s="51"/>
      <c r="G14" s="139" t="s">
        <v>119</v>
      </c>
      <c r="H14" s="140"/>
    </row>
    <row r="15" spans="6:8" ht="12.75">
      <c r="F15" s="51"/>
      <c r="G15" s="141" t="s">
        <v>132</v>
      </c>
      <c r="H15" s="142"/>
    </row>
    <row r="16" spans="2:6" ht="12.75">
      <c r="B16" s="134" t="s">
        <v>109</v>
      </c>
      <c r="C16" s="135" t="s">
        <v>61</v>
      </c>
      <c r="D16" s="135"/>
      <c r="F16" s="51"/>
    </row>
    <row r="17" spans="2:6" ht="12.75">
      <c r="B17" s="134"/>
      <c r="D17" s="119"/>
      <c r="F17" s="51"/>
    </row>
    <row r="18" spans="4:6" ht="12.75">
      <c r="D18" s="51"/>
      <c r="E18" s="149" t="s">
        <v>60</v>
      </c>
      <c r="F18" s="136"/>
    </row>
    <row r="19" spans="4:7" ht="12.75">
      <c r="D19" s="51"/>
      <c r="E19" s="141" t="s">
        <v>131</v>
      </c>
      <c r="F19" s="142"/>
      <c r="G19" s="68"/>
    </row>
    <row r="20" spans="2:4" ht="12.75">
      <c r="B20" s="134" t="s">
        <v>108</v>
      </c>
      <c r="C20" s="135" t="s">
        <v>60</v>
      </c>
      <c r="D20" s="136"/>
    </row>
    <row r="21" ht="12.75">
      <c r="B21" s="134"/>
    </row>
    <row r="22" spans="7:8" ht="12.75">
      <c r="G22" s="143" t="s">
        <v>91</v>
      </c>
      <c r="H22" s="143"/>
    </row>
    <row r="23" spans="3:6" ht="12.75">
      <c r="C23" s="134" t="s">
        <v>114</v>
      </c>
      <c r="D23" s="134"/>
      <c r="E23" s="135" t="s">
        <v>61</v>
      </c>
      <c r="F23" s="135"/>
    </row>
    <row r="24" spans="3:6" ht="12.75">
      <c r="C24" s="134"/>
      <c r="D24" s="134"/>
      <c r="F24" s="119"/>
    </row>
    <row r="25" spans="6:8" ht="12.75">
      <c r="F25" s="51"/>
      <c r="G25" s="139" t="s">
        <v>62</v>
      </c>
      <c r="H25" s="140"/>
    </row>
    <row r="26" spans="6:8" ht="12.75">
      <c r="F26" s="51"/>
      <c r="G26" s="141" t="s">
        <v>172</v>
      </c>
      <c r="H26" s="142"/>
    </row>
    <row r="27" spans="3:6" ht="12.75">
      <c r="C27" s="134" t="s">
        <v>115</v>
      </c>
      <c r="D27" s="134"/>
      <c r="E27" s="135" t="s">
        <v>62</v>
      </c>
      <c r="F27" s="136"/>
    </row>
    <row r="28" spans="3:4" ht="12.75">
      <c r="C28" s="134"/>
      <c r="D28" s="134"/>
    </row>
    <row r="29" spans="7:8" ht="12.75">
      <c r="G29" s="143" t="s">
        <v>173</v>
      </c>
      <c r="H29" s="143"/>
    </row>
    <row r="30" spans="4:10" ht="12.75">
      <c r="D30" s="133" t="s">
        <v>112</v>
      </c>
      <c r="E30" s="137"/>
      <c r="F30" s="137"/>
      <c r="G30" s="93"/>
      <c r="H30" s="93"/>
      <c r="J30" t="s">
        <v>174</v>
      </c>
    </row>
    <row r="31" spans="4:10" ht="12.75">
      <c r="D31" s="133"/>
      <c r="E31" s="93"/>
      <c r="F31" s="125"/>
      <c r="G31" s="93"/>
      <c r="H31" s="93"/>
      <c r="J31" t="s">
        <v>175</v>
      </c>
    </row>
    <row r="32" spans="4:10" ht="12.75">
      <c r="D32" s="93"/>
      <c r="E32" s="93"/>
      <c r="F32" s="126"/>
      <c r="G32" s="146"/>
      <c r="H32" s="147"/>
      <c r="J32" t="s">
        <v>176</v>
      </c>
    </row>
    <row r="33" spans="4:8" ht="12.75">
      <c r="D33" s="93"/>
      <c r="E33" s="93"/>
      <c r="F33" s="126"/>
      <c r="G33" s="144"/>
      <c r="H33" s="145"/>
    </row>
    <row r="34" spans="4:8" ht="12.75">
      <c r="D34" s="133" t="s">
        <v>113</v>
      </c>
      <c r="E34" s="137"/>
      <c r="F34" s="138"/>
      <c r="G34" s="93"/>
      <c r="H34" s="93"/>
    </row>
    <row r="35" spans="4:8" ht="12.75">
      <c r="D35" s="133"/>
      <c r="E35" s="93"/>
      <c r="F35" s="93"/>
      <c r="G35" s="93"/>
      <c r="H35" s="93"/>
    </row>
    <row r="39" spans="3:12" ht="12.75">
      <c r="C39" t="s">
        <v>141</v>
      </c>
      <c r="L39" t="s">
        <v>143</v>
      </c>
    </row>
    <row r="40" ht="12.75">
      <c r="L40" t="s">
        <v>144</v>
      </c>
    </row>
    <row r="41" spans="3:12" ht="12.75">
      <c r="C41" t="s">
        <v>142</v>
      </c>
      <c r="L41" t="s">
        <v>183</v>
      </c>
    </row>
    <row r="42" spans="3:12" ht="12.75">
      <c r="C42" t="s">
        <v>177</v>
      </c>
      <c r="L42" t="s">
        <v>182</v>
      </c>
    </row>
    <row r="43" spans="3:12" ht="12.75">
      <c r="C43" t="s">
        <v>178</v>
      </c>
      <c r="L43" t="s">
        <v>184</v>
      </c>
    </row>
    <row r="44" ht="12.75">
      <c r="C44" t="s">
        <v>179</v>
      </c>
    </row>
    <row r="45" ht="12.75">
      <c r="C45" t="s">
        <v>180</v>
      </c>
    </row>
    <row r="46" ht="12.75">
      <c r="C46" t="s">
        <v>181</v>
      </c>
    </row>
  </sheetData>
  <sheetProtection/>
  <mergeCells count="31">
    <mergeCell ref="C6:D6"/>
    <mergeCell ref="E6:F6"/>
    <mergeCell ref="G6:H6"/>
    <mergeCell ref="C8:D8"/>
    <mergeCell ref="C12:D12"/>
    <mergeCell ref="E10:F10"/>
    <mergeCell ref="G33:H33"/>
    <mergeCell ref="G32:H32"/>
    <mergeCell ref="G14:H14"/>
    <mergeCell ref="E11:F11"/>
    <mergeCell ref="C16:D16"/>
    <mergeCell ref="C20:D20"/>
    <mergeCell ref="E18:F18"/>
    <mergeCell ref="E19:F19"/>
    <mergeCell ref="G15:H15"/>
    <mergeCell ref="G22:H22"/>
    <mergeCell ref="B8:B9"/>
    <mergeCell ref="B12:B13"/>
    <mergeCell ref="B16:B17"/>
    <mergeCell ref="B20:B21"/>
    <mergeCell ref="D30:D31"/>
    <mergeCell ref="G25:H25"/>
    <mergeCell ref="G26:H26"/>
    <mergeCell ref="G29:H29"/>
    <mergeCell ref="D34:D35"/>
    <mergeCell ref="C23:D24"/>
    <mergeCell ref="C27:D28"/>
    <mergeCell ref="E23:F23"/>
    <mergeCell ref="E27:F27"/>
    <mergeCell ref="E30:F30"/>
    <mergeCell ref="E34:F3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tabSelected="1" zoomScale="113" zoomScaleNormal="113" zoomScalePageLayoutView="0" workbookViewId="0" topLeftCell="A7">
      <selection activeCell="L14" sqref="L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43</v>
      </c>
      <c r="F5" s="36" t="s">
        <v>187</v>
      </c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119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60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103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147</v>
      </c>
      <c r="C11" s="109" t="s">
        <v>190</v>
      </c>
      <c r="D11" s="107">
        <v>21</v>
      </c>
      <c r="E11" s="52" t="s">
        <v>27</v>
      </c>
      <c r="F11" s="106">
        <v>16</v>
      </c>
      <c r="G11" s="57">
        <v>21</v>
      </c>
      <c r="H11" s="52" t="s">
        <v>27</v>
      </c>
      <c r="I11" s="58">
        <v>19</v>
      </c>
      <c r="J11" s="57"/>
      <c r="K11" s="52" t="s">
        <v>27</v>
      </c>
      <c r="L11" s="58"/>
      <c r="M11" s="53">
        <f>D11+G11+J11</f>
        <v>42</v>
      </c>
      <c r="N11" s="54">
        <f>F11+I11+L11</f>
        <v>35</v>
      </c>
      <c r="O11" s="96">
        <f>IF(D11&gt;F11,1,0)+IF(G11&gt;I11,1,0)+IF(J11&gt;L11,1,0)</f>
        <v>2</v>
      </c>
      <c r="P11" s="97">
        <f>IF(D11&lt;F11,1,0)+IF(G11&lt;I11,1,0)+IF(J11&lt;L11,1,0)</f>
        <v>0</v>
      </c>
      <c r="Q11" s="98">
        <f aca="true" t="shared" si="0" ref="Q11:R14">IF(O11=2,1,0)</f>
        <v>1</v>
      </c>
      <c r="R11" s="99">
        <f t="shared" si="0"/>
        <v>0</v>
      </c>
      <c r="S11" s="26"/>
    </row>
    <row r="12" spans="1:19" ht="30" customHeight="1">
      <c r="A12" s="47" t="s">
        <v>22</v>
      </c>
      <c r="B12" s="110" t="s">
        <v>188</v>
      </c>
      <c r="C12" s="110" t="s">
        <v>145</v>
      </c>
      <c r="D12" s="107">
        <v>22</v>
      </c>
      <c r="E12" s="52" t="s">
        <v>27</v>
      </c>
      <c r="F12" s="106">
        <v>20</v>
      </c>
      <c r="G12" s="57">
        <v>14</v>
      </c>
      <c r="H12" s="52" t="s">
        <v>27</v>
      </c>
      <c r="I12" s="58">
        <v>21</v>
      </c>
      <c r="J12" s="57">
        <v>22</v>
      </c>
      <c r="K12" s="52" t="s">
        <v>27</v>
      </c>
      <c r="L12" s="58">
        <v>20</v>
      </c>
      <c r="M12" s="53">
        <f>D12+G12+J12</f>
        <v>58</v>
      </c>
      <c r="N12" s="54">
        <f>F12+I12+L12</f>
        <v>61</v>
      </c>
      <c r="O12" s="96">
        <f>IF(D12&gt;F12,1,0)+IF(G12&gt;I12,1,0)+IF(J12&gt;L12,1,0)</f>
        <v>2</v>
      </c>
      <c r="P12" s="97">
        <f>IF(D12&lt;F12,1,0)+IF(G12&lt;I12,1,0)+IF(J12&lt;L12,1,0)</f>
        <v>1</v>
      </c>
      <c r="Q12" s="98">
        <f t="shared" si="0"/>
        <v>1</v>
      </c>
      <c r="R12" s="99">
        <f t="shared" si="0"/>
        <v>0</v>
      </c>
      <c r="S12" s="26"/>
    </row>
    <row r="13" spans="1:19" ht="30" customHeight="1">
      <c r="A13" s="47" t="s">
        <v>24</v>
      </c>
      <c r="B13" s="110" t="s">
        <v>189</v>
      </c>
      <c r="C13" s="110" t="s">
        <v>191</v>
      </c>
      <c r="D13" s="107">
        <v>21</v>
      </c>
      <c r="E13" s="52" t="s">
        <v>27</v>
      </c>
      <c r="F13" s="106">
        <v>9</v>
      </c>
      <c r="G13" s="57">
        <v>21</v>
      </c>
      <c r="H13" s="52" t="s">
        <v>27</v>
      </c>
      <c r="I13" s="58">
        <v>10</v>
      </c>
      <c r="J13" s="57"/>
      <c r="K13" s="52" t="s">
        <v>27</v>
      </c>
      <c r="L13" s="58"/>
      <c r="M13" s="53">
        <f>D13+G13+J13</f>
        <v>42</v>
      </c>
      <c r="N13" s="54">
        <f>F13+I13+L13</f>
        <v>19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89</v>
      </c>
      <c r="C14" s="110" t="s">
        <v>192</v>
      </c>
      <c r="D14" s="107">
        <v>19</v>
      </c>
      <c r="E14" s="52" t="s">
        <v>27</v>
      </c>
      <c r="F14" s="106">
        <v>21</v>
      </c>
      <c r="G14" s="57">
        <v>19</v>
      </c>
      <c r="H14" s="52" t="s">
        <v>27</v>
      </c>
      <c r="I14" s="58">
        <v>21</v>
      </c>
      <c r="J14" s="57"/>
      <c r="K14" s="52" t="s">
        <v>27</v>
      </c>
      <c r="L14" s="58"/>
      <c r="M14" s="53">
        <f>D14+G14+J14</f>
        <v>38</v>
      </c>
      <c r="N14" s="54">
        <f>F14+I14+L14</f>
        <v>42</v>
      </c>
      <c r="O14" s="96">
        <f>IF(D14&gt;F14,1,0)+IF(G14&gt;I14,1,0)+IF(J14&gt;L14,1,0)</f>
        <v>0</v>
      </c>
      <c r="P14" s="97">
        <f>IF(D14&lt;F14,1,0)+IF(G14&lt;I14,1,0)+IF(J14&lt;L14,1,0)</f>
        <v>2</v>
      </c>
      <c r="Q14" s="98">
        <f t="shared" si="0"/>
        <v>0</v>
      </c>
      <c r="R14" s="99">
        <f t="shared" si="0"/>
        <v>1</v>
      </c>
      <c r="S14" s="26"/>
    </row>
    <row r="15" spans="1:19" ht="34.5" customHeight="1" thickBot="1">
      <c r="A15" s="102" t="s">
        <v>13</v>
      </c>
      <c r="B15" s="160" t="s">
        <v>119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>
        <f aca="true" t="shared" si="1" ref="M15:R15">SUM(M11:M14)</f>
        <v>180</v>
      </c>
      <c r="N15" s="56">
        <f t="shared" si="1"/>
        <v>157</v>
      </c>
      <c r="O15" s="100">
        <f t="shared" si="1"/>
        <v>6</v>
      </c>
      <c r="P15" s="101">
        <f t="shared" si="1"/>
        <v>3</v>
      </c>
      <c r="Q15" s="100">
        <f t="shared" si="1"/>
        <v>3</v>
      </c>
      <c r="R15" s="101">
        <f t="shared" si="1"/>
        <v>1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0">
      <selection activeCell="S14" sqref="S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43</v>
      </c>
      <c r="F5" s="36" t="s">
        <v>187</v>
      </c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161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61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91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193</v>
      </c>
      <c r="C11" s="109" t="s">
        <v>195</v>
      </c>
      <c r="D11" s="107">
        <v>21</v>
      </c>
      <c r="E11" s="52" t="s">
        <v>27</v>
      </c>
      <c r="F11" s="106">
        <v>14</v>
      </c>
      <c r="G11" s="57">
        <v>21</v>
      </c>
      <c r="H11" s="52" t="s">
        <v>27</v>
      </c>
      <c r="I11" s="58">
        <v>12</v>
      </c>
      <c r="J11" s="57"/>
      <c r="K11" s="52" t="s">
        <v>27</v>
      </c>
      <c r="L11" s="58"/>
      <c r="M11" s="53">
        <f>D11+G11+J11</f>
        <v>42</v>
      </c>
      <c r="N11" s="54">
        <f>F11+I11+L11</f>
        <v>26</v>
      </c>
      <c r="O11" s="96">
        <f>IF(D11&gt;F11,1,0)+IF(G11&gt;I11,1,0)+IF(J11&gt;L11,1,0)</f>
        <v>2</v>
      </c>
      <c r="P11" s="97">
        <f>IF(D11&lt;F11,1,0)+IF(G11&lt;I11,1,0)+IF(J11&lt;L11,1,0)</f>
        <v>0</v>
      </c>
      <c r="Q11" s="98">
        <f aca="true" t="shared" si="0" ref="Q11:R14">IF(O11=2,1,0)</f>
        <v>1</v>
      </c>
      <c r="R11" s="99">
        <f t="shared" si="0"/>
        <v>0</v>
      </c>
      <c r="S11" s="26"/>
    </row>
    <row r="12" spans="1:19" ht="30" customHeight="1">
      <c r="A12" s="47" t="s">
        <v>22</v>
      </c>
      <c r="B12" s="110" t="s">
        <v>138</v>
      </c>
      <c r="C12" s="110" t="s">
        <v>196</v>
      </c>
      <c r="D12" s="107">
        <v>19</v>
      </c>
      <c r="E12" s="52" t="s">
        <v>27</v>
      </c>
      <c r="F12" s="106">
        <v>21</v>
      </c>
      <c r="G12" s="57">
        <v>21</v>
      </c>
      <c r="H12" s="52" t="s">
        <v>27</v>
      </c>
      <c r="I12" s="58">
        <v>16</v>
      </c>
      <c r="J12" s="57">
        <v>21</v>
      </c>
      <c r="K12" s="52" t="s">
        <v>27</v>
      </c>
      <c r="L12" s="58">
        <v>18</v>
      </c>
      <c r="M12" s="53">
        <f>D12+G12+J12</f>
        <v>61</v>
      </c>
      <c r="N12" s="54">
        <f>F12+I12+L12</f>
        <v>55</v>
      </c>
      <c r="O12" s="96">
        <f>IF(D12&gt;F12,1,0)+IF(G12&gt;I12,1,0)+IF(J12&gt;L12,1,0)</f>
        <v>2</v>
      </c>
      <c r="P12" s="97">
        <f>IF(D12&lt;F12,1,0)+IF(G12&lt;I12,1,0)+IF(J12&lt;L12,1,0)</f>
        <v>1</v>
      </c>
      <c r="Q12" s="98">
        <f t="shared" si="0"/>
        <v>1</v>
      </c>
      <c r="R12" s="99">
        <f t="shared" si="0"/>
        <v>0</v>
      </c>
      <c r="S12" s="26"/>
    </row>
    <row r="13" spans="1:19" ht="30" customHeight="1">
      <c r="A13" s="47" t="s">
        <v>24</v>
      </c>
      <c r="B13" s="110" t="s">
        <v>139</v>
      </c>
      <c r="C13" s="110" t="s">
        <v>197</v>
      </c>
      <c r="D13" s="107">
        <v>21</v>
      </c>
      <c r="E13" s="52" t="s">
        <v>27</v>
      </c>
      <c r="F13" s="106">
        <v>14</v>
      </c>
      <c r="G13" s="57">
        <v>21</v>
      </c>
      <c r="H13" s="52" t="s">
        <v>27</v>
      </c>
      <c r="I13" s="58">
        <v>5</v>
      </c>
      <c r="J13" s="57"/>
      <c r="K13" s="52" t="s">
        <v>27</v>
      </c>
      <c r="L13" s="58"/>
      <c r="M13" s="53">
        <f>D13+G13+J13</f>
        <v>42</v>
      </c>
      <c r="N13" s="54">
        <f>F13+I13+L13</f>
        <v>19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194</v>
      </c>
      <c r="C14" s="110" t="s">
        <v>198</v>
      </c>
      <c r="D14" s="107">
        <v>19</v>
      </c>
      <c r="E14" s="52" t="s">
        <v>27</v>
      </c>
      <c r="F14" s="106">
        <v>21</v>
      </c>
      <c r="G14" s="57">
        <v>21</v>
      </c>
      <c r="H14" s="52" t="s">
        <v>27</v>
      </c>
      <c r="I14" s="58">
        <v>19</v>
      </c>
      <c r="J14" s="57">
        <v>21</v>
      </c>
      <c r="K14" s="52" t="s">
        <v>27</v>
      </c>
      <c r="L14" s="58">
        <v>17</v>
      </c>
      <c r="M14" s="53">
        <f>D14+G14+J14</f>
        <v>61</v>
      </c>
      <c r="N14" s="54">
        <f>F14+I14+L14</f>
        <v>57</v>
      </c>
      <c r="O14" s="96">
        <f>IF(D14&gt;F14,1,0)+IF(G14&gt;I14,1,0)+IF(J14&gt;L14,1,0)</f>
        <v>2</v>
      </c>
      <c r="P14" s="97">
        <f>IF(D14&lt;F14,1,0)+IF(G14&lt;I14,1,0)+IF(J14&lt;L14,1,0)</f>
        <v>1</v>
      </c>
      <c r="Q14" s="98">
        <f t="shared" si="0"/>
        <v>1</v>
      </c>
      <c r="R14" s="99">
        <f t="shared" si="0"/>
        <v>0</v>
      </c>
      <c r="S14" s="26"/>
    </row>
    <row r="15" spans="1:19" ht="34.5" customHeight="1" thickBot="1">
      <c r="A15" s="102" t="s">
        <v>13</v>
      </c>
      <c r="B15" s="160" t="str">
        <f>IF(Q15&gt;R15,C6,IF(R15&gt;Q15,C7,"remíza"))</f>
        <v>Dobřichovice I.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>
        <f aca="true" t="shared" si="1" ref="M15:R15">SUM(M11:M14)</f>
        <v>206</v>
      </c>
      <c r="N15" s="56">
        <f t="shared" si="1"/>
        <v>157</v>
      </c>
      <c r="O15" s="100">
        <f t="shared" si="1"/>
        <v>8</v>
      </c>
      <c r="P15" s="101">
        <f t="shared" si="1"/>
        <v>2</v>
      </c>
      <c r="Q15" s="100">
        <f t="shared" si="1"/>
        <v>4</v>
      </c>
      <c r="R15" s="101">
        <f t="shared" si="1"/>
        <v>0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Q16" sqref="Q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43</v>
      </c>
      <c r="F5" s="36" t="s">
        <v>187</v>
      </c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60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61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102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199</v>
      </c>
      <c r="C11" s="110" t="s">
        <v>200</v>
      </c>
      <c r="D11" s="107">
        <v>13</v>
      </c>
      <c r="E11" s="52" t="s">
        <v>27</v>
      </c>
      <c r="F11" s="106">
        <v>21</v>
      </c>
      <c r="G11" s="57">
        <v>21</v>
      </c>
      <c r="H11" s="52" t="s">
        <v>27</v>
      </c>
      <c r="I11" s="58">
        <v>18</v>
      </c>
      <c r="J11" s="57">
        <v>14</v>
      </c>
      <c r="K11" s="52" t="s">
        <v>27</v>
      </c>
      <c r="L11" s="58">
        <v>21</v>
      </c>
      <c r="M11" s="53">
        <f>D11+G11+J11</f>
        <v>48</v>
      </c>
      <c r="N11" s="54">
        <f>F11+I11+L11</f>
        <v>60</v>
      </c>
      <c r="O11" s="96">
        <f>IF(D11&gt;F11,1,0)+IF(G11&gt;I11,1,0)+IF(J11&gt;L11,1,0)</f>
        <v>1</v>
      </c>
      <c r="P11" s="97">
        <f>IF(D11&lt;F11,1,0)+IF(G11&lt;I11,1,0)+IF(J11&lt;L11,1,0)</f>
        <v>2</v>
      </c>
      <c r="Q11" s="98">
        <f aca="true" t="shared" si="0" ref="Q11:R14">IF(O11=2,1,0)</f>
        <v>0</v>
      </c>
      <c r="R11" s="99">
        <f t="shared" si="0"/>
        <v>1</v>
      </c>
      <c r="S11" s="26"/>
    </row>
    <row r="12" spans="1:19" ht="30" customHeight="1">
      <c r="A12" s="47" t="s">
        <v>22</v>
      </c>
      <c r="B12" s="110" t="s">
        <v>145</v>
      </c>
      <c r="C12" s="110" t="s">
        <v>100</v>
      </c>
      <c r="D12" s="107">
        <v>21</v>
      </c>
      <c r="E12" s="52" t="s">
        <v>27</v>
      </c>
      <c r="F12" s="106">
        <v>11</v>
      </c>
      <c r="G12" s="57">
        <v>21</v>
      </c>
      <c r="H12" s="52" t="s">
        <v>27</v>
      </c>
      <c r="I12" s="58">
        <v>17</v>
      </c>
      <c r="J12" s="57"/>
      <c r="K12" s="52" t="s">
        <v>27</v>
      </c>
      <c r="L12" s="58"/>
      <c r="M12" s="53" t="s">
        <v>136</v>
      </c>
      <c r="N12" s="54">
        <f>F12+I12+L12</f>
        <v>28</v>
      </c>
      <c r="O12" s="96">
        <f>IF(D12&gt;F12,1,0)+IF(G12&gt;I12,1,0)+IF(J12&gt;L12,1,0)</f>
        <v>2</v>
      </c>
      <c r="P12" s="97">
        <f>IF(D12&lt;F12,1,0)+IF(G12&lt;I12,1,0)+IF(J12&lt;L12,1,0)</f>
        <v>0</v>
      </c>
      <c r="Q12" s="98">
        <f t="shared" si="0"/>
        <v>1</v>
      </c>
      <c r="R12" s="99">
        <f t="shared" si="0"/>
        <v>0</v>
      </c>
      <c r="S12" s="26"/>
    </row>
    <row r="13" spans="1:19" ht="30" customHeight="1">
      <c r="A13" s="47" t="s">
        <v>24</v>
      </c>
      <c r="B13" s="110" t="s">
        <v>191</v>
      </c>
      <c r="C13" s="110" t="s">
        <v>201</v>
      </c>
      <c r="D13" s="107">
        <v>21</v>
      </c>
      <c r="E13" s="52" t="s">
        <v>27</v>
      </c>
      <c r="F13" s="106">
        <v>16</v>
      </c>
      <c r="G13" s="57">
        <v>21</v>
      </c>
      <c r="H13" s="52" t="s">
        <v>27</v>
      </c>
      <c r="I13" s="58">
        <v>18</v>
      </c>
      <c r="J13" s="57"/>
      <c r="K13" s="52" t="s">
        <v>27</v>
      </c>
      <c r="L13" s="58"/>
      <c r="M13" s="53">
        <f>D13+G13+J13</f>
        <v>42</v>
      </c>
      <c r="N13" s="54">
        <f>F13+I13+L13</f>
        <v>34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192</v>
      </c>
      <c r="C14" s="110" t="s">
        <v>202</v>
      </c>
      <c r="D14" s="107">
        <v>19</v>
      </c>
      <c r="E14" s="52" t="s">
        <v>27</v>
      </c>
      <c r="F14" s="106">
        <v>21</v>
      </c>
      <c r="G14" s="57">
        <v>21</v>
      </c>
      <c r="H14" s="52" t="s">
        <v>27</v>
      </c>
      <c r="I14" s="58">
        <v>13</v>
      </c>
      <c r="J14" s="57">
        <v>21</v>
      </c>
      <c r="K14" s="52" t="s">
        <v>27</v>
      </c>
      <c r="L14" s="58">
        <v>15</v>
      </c>
      <c r="M14" s="53">
        <f>D14+G14+J14</f>
        <v>61</v>
      </c>
      <c r="N14" s="54">
        <f>F14+I14+L14</f>
        <v>49</v>
      </c>
      <c r="O14" s="96">
        <f>IF(D14&gt;F14,1,0)+IF(G14&gt;I14,1,0)+IF(J14&gt;L14,1,0)</f>
        <v>2</v>
      </c>
      <c r="P14" s="97">
        <f>IF(D14&lt;F14,1,0)+IF(G14&lt;I14,1,0)+IF(J14&lt;L14,1,0)</f>
        <v>1</v>
      </c>
      <c r="Q14" s="98">
        <f t="shared" si="0"/>
        <v>1</v>
      </c>
      <c r="R14" s="99">
        <f t="shared" si="0"/>
        <v>0</v>
      </c>
      <c r="S14" s="26"/>
    </row>
    <row r="15" spans="1:19" ht="34.5" customHeight="1" thickBot="1">
      <c r="A15" s="102" t="s">
        <v>13</v>
      </c>
      <c r="B15" s="160" t="s">
        <v>60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 t="s">
        <v>137</v>
      </c>
      <c r="N15" s="56">
        <f>SUM(N11:N14)</f>
        <v>171</v>
      </c>
      <c r="O15" s="100">
        <f>SUM(O11:O14)</f>
        <v>7</v>
      </c>
      <c r="P15" s="101">
        <f>SUM(P11:P14)</f>
        <v>3</v>
      </c>
      <c r="Q15" s="100">
        <f>SUM(Q11:Q14)</f>
        <v>3</v>
      </c>
      <c r="R15" s="101">
        <f>SUM(R11:R14)</f>
        <v>1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L14" sqref="L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153</v>
      </c>
      <c r="F5" s="36"/>
      <c r="G5" s="36"/>
      <c r="H5" s="36" t="s">
        <v>62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161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119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102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193</v>
      </c>
      <c r="C11" s="109" t="s">
        <v>147</v>
      </c>
      <c r="D11" s="107">
        <v>18</v>
      </c>
      <c r="E11" s="52" t="s">
        <v>27</v>
      </c>
      <c r="F11" s="106">
        <v>21</v>
      </c>
      <c r="G11" s="57">
        <v>12</v>
      </c>
      <c r="H11" s="52" t="s">
        <v>27</v>
      </c>
      <c r="I11" s="58">
        <v>21</v>
      </c>
      <c r="J11" s="57"/>
      <c r="K11" s="52" t="s">
        <v>27</v>
      </c>
      <c r="L11" s="58"/>
      <c r="M11" s="53">
        <f>D11+G11+J11</f>
        <v>30</v>
      </c>
      <c r="N11" s="54">
        <f>F11+I11+L11</f>
        <v>42</v>
      </c>
      <c r="O11" s="96">
        <f>IF(D11&gt;F11,1,0)+IF(G11&gt;I11,1,0)+IF(J11&gt;L11,1,0)</f>
        <v>0</v>
      </c>
      <c r="P11" s="97">
        <f>IF(D11&lt;F11,1,0)+IF(G11&lt;I11,1,0)+IF(J11&lt;L11,1,0)</f>
        <v>2</v>
      </c>
      <c r="Q11" s="98">
        <f aca="true" t="shared" si="0" ref="Q11:R14">IF(O11=2,1,0)</f>
        <v>0</v>
      </c>
      <c r="R11" s="99">
        <f t="shared" si="0"/>
        <v>1</v>
      </c>
      <c r="S11" s="26"/>
    </row>
    <row r="12" spans="1:19" ht="30" customHeight="1">
      <c r="A12" s="47" t="s">
        <v>22</v>
      </c>
      <c r="B12" s="110" t="s">
        <v>138</v>
      </c>
      <c r="C12" s="110" t="s">
        <v>188</v>
      </c>
      <c r="D12" s="107">
        <v>13</v>
      </c>
      <c r="E12" s="52" t="s">
        <v>27</v>
      </c>
      <c r="F12" s="106">
        <v>21</v>
      </c>
      <c r="G12" s="57">
        <v>18</v>
      </c>
      <c r="H12" s="52" t="s">
        <v>27</v>
      </c>
      <c r="I12" s="58">
        <v>21</v>
      </c>
      <c r="J12" s="57"/>
      <c r="K12" s="52" t="s">
        <v>27</v>
      </c>
      <c r="L12" s="58"/>
      <c r="M12" s="53">
        <f>D12+G12+J12</f>
        <v>31</v>
      </c>
      <c r="N12" s="54">
        <f>F12+I12+L12</f>
        <v>42</v>
      </c>
      <c r="O12" s="96">
        <f>IF(D12&gt;F12,1,0)+IF(G12&gt;I12,1,0)+IF(J12&gt;L12,1,0)</f>
        <v>0</v>
      </c>
      <c r="P12" s="97">
        <f>IF(D12&lt;F12,1,0)+IF(G12&lt;I12,1,0)+IF(J12&lt;L12,1,0)</f>
        <v>2</v>
      </c>
      <c r="Q12" s="98">
        <f t="shared" si="0"/>
        <v>0</v>
      </c>
      <c r="R12" s="99">
        <f t="shared" si="0"/>
        <v>1</v>
      </c>
      <c r="S12" s="26"/>
    </row>
    <row r="13" spans="1:19" ht="30" customHeight="1">
      <c r="A13" s="47" t="s">
        <v>24</v>
      </c>
      <c r="B13" s="110" t="s">
        <v>139</v>
      </c>
      <c r="C13" s="110" t="s">
        <v>189</v>
      </c>
      <c r="D13" s="107">
        <v>17</v>
      </c>
      <c r="E13" s="52" t="s">
        <v>27</v>
      </c>
      <c r="F13" s="106">
        <v>21</v>
      </c>
      <c r="G13" s="57">
        <v>16</v>
      </c>
      <c r="H13" s="52" t="s">
        <v>27</v>
      </c>
      <c r="I13" s="58">
        <v>21</v>
      </c>
      <c r="J13" s="57"/>
      <c r="K13" s="52" t="s">
        <v>27</v>
      </c>
      <c r="L13" s="58"/>
      <c r="M13" s="53">
        <f>D13+G13+J13</f>
        <v>33</v>
      </c>
      <c r="N13" s="54">
        <f>F13+I13+L13</f>
        <v>42</v>
      </c>
      <c r="O13" s="96">
        <f>IF(D13&gt;F13,1,0)+IF(G13&gt;I13,1,0)+IF(J13&gt;L13,1,0)</f>
        <v>0</v>
      </c>
      <c r="P13" s="97">
        <f>IF(D13&lt;F13,1,0)+IF(G13&lt;I13,1,0)+IF(J13&lt;L13,1,0)</f>
        <v>2</v>
      </c>
      <c r="Q13" s="98">
        <f t="shared" si="0"/>
        <v>0</v>
      </c>
      <c r="R13" s="99">
        <f t="shared" si="0"/>
        <v>1</v>
      </c>
      <c r="S13" s="26"/>
    </row>
    <row r="14" spans="1:19" ht="30" customHeight="1" thickBot="1">
      <c r="A14" s="47" t="s">
        <v>23</v>
      </c>
      <c r="B14" s="110" t="s">
        <v>203</v>
      </c>
      <c r="C14" s="110" t="s">
        <v>89</v>
      </c>
      <c r="D14" s="107">
        <v>19</v>
      </c>
      <c r="E14" s="52" t="s">
        <v>27</v>
      </c>
      <c r="F14" s="106">
        <v>21</v>
      </c>
      <c r="G14" s="57">
        <v>10</v>
      </c>
      <c r="H14" s="52" t="s">
        <v>27</v>
      </c>
      <c r="I14" s="58">
        <v>21</v>
      </c>
      <c r="J14" s="57"/>
      <c r="K14" s="52" t="s">
        <v>27</v>
      </c>
      <c r="L14" s="58"/>
      <c r="M14" s="53">
        <f>D14+G14+J14</f>
        <v>29</v>
      </c>
      <c r="N14" s="54">
        <f>F14+I14+L14</f>
        <v>42</v>
      </c>
      <c r="O14" s="96">
        <f>IF(D14&gt;F14,1,0)+IF(G14&gt;I14,1,0)+IF(J14&gt;L14,1,0)</f>
        <v>0</v>
      </c>
      <c r="P14" s="97">
        <f>IF(D14&lt;F14,1,0)+IF(G14&lt;I14,1,0)+IF(J14&lt;L14,1,0)</f>
        <v>2</v>
      </c>
      <c r="Q14" s="98">
        <f t="shared" si="0"/>
        <v>0</v>
      </c>
      <c r="R14" s="99">
        <f t="shared" si="0"/>
        <v>1</v>
      </c>
      <c r="S14" s="26"/>
    </row>
    <row r="15" spans="1:19" ht="34.5" customHeight="1" thickBot="1">
      <c r="A15" s="102" t="s">
        <v>13</v>
      </c>
      <c r="B15" s="160" t="str">
        <f>IF(Q15&gt;R15,C6,IF(R15&gt;Q15,C7,"remíza"))</f>
        <v>Králův Dvůr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>
        <f aca="true" t="shared" si="1" ref="M15:R15">SUM(M11:M14)</f>
        <v>123</v>
      </c>
      <c r="N15" s="56">
        <f t="shared" si="1"/>
        <v>168</v>
      </c>
      <c r="O15" s="100">
        <f t="shared" si="1"/>
        <v>0</v>
      </c>
      <c r="P15" s="101">
        <f t="shared" si="1"/>
        <v>8</v>
      </c>
      <c r="Q15" s="100">
        <f t="shared" si="1"/>
        <v>0</v>
      </c>
      <c r="R15" s="101">
        <f t="shared" si="1"/>
        <v>4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L14" sqref="L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43</v>
      </c>
      <c r="F5" s="36" t="s">
        <v>187</v>
      </c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28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160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104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208</v>
      </c>
      <c r="C11" s="110" t="s">
        <v>204</v>
      </c>
      <c r="D11" s="107">
        <v>22</v>
      </c>
      <c r="E11" s="52" t="s">
        <v>27</v>
      </c>
      <c r="F11" s="106">
        <v>20</v>
      </c>
      <c r="G11" s="57">
        <v>21</v>
      </c>
      <c r="H11" s="52" t="s">
        <v>27</v>
      </c>
      <c r="I11" s="58">
        <v>15</v>
      </c>
      <c r="J11" s="57"/>
      <c r="K11" s="52" t="s">
        <v>27</v>
      </c>
      <c r="L11" s="58"/>
      <c r="M11" s="53">
        <f>D11+G11+J11</f>
        <v>43</v>
      </c>
      <c r="N11" s="54">
        <f>F11+I11+L11</f>
        <v>35</v>
      </c>
      <c r="O11" s="96">
        <f>IF(D11&gt;F11,1,0)+IF(G11&gt;I11,1,0)+IF(J11&gt;L11,1,0)</f>
        <v>2</v>
      </c>
      <c r="P11" s="97">
        <f>IF(D11&lt;F11,1,0)+IF(G11&lt;I11,1,0)+IF(J11&lt;L11,1,0)</f>
        <v>0</v>
      </c>
      <c r="Q11" s="98">
        <f aca="true" t="shared" si="0" ref="Q11:R14">IF(O11=2,1,0)</f>
        <v>1</v>
      </c>
      <c r="R11" s="99">
        <f t="shared" si="0"/>
        <v>0</v>
      </c>
      <c r="S11" s="26"/>
    </row>
    <row r="12" spans="1:19" ht="30" customHeight="1">
      <c r="A12" s="47" t="s">
        <v>22</v>
      </c>
      <c r="B12" s="109" t="s">
        <v>209</v>
      </c>
      <c r="C12" s="110" t="s">
        <v>205</v>
      </c>
      <c r="D12" s="107">
        <v>21</v>
      </c>
      <c r="E12" s="52" t="s">
        <v>27</v>
      </c>
      <c r="F12" s="106">
        <v>16</v>
      </c>
      <c r="G12" s="57">
        <v>12</v>
      </c>
      <c r="H12" s="52" t="s">
        <v>27</v>
      </c>
      <c r="I12" s="58">
        <v>21</v>
      </c>
      <c r="J12" s="57">
        <v>19</v>
      </c>
      <c r="K12" s="52" t="s">
        <v>27</v>
      </c>
      <c r="L12" s="58">
        <v>21</v>
      </c>
      <c r="M12" s="53">
        <f>D12+G12+J12</f>
        <v>52</v>
      </c>
      <c r="N12" s="54">
        <f>F12+I12+L12</f>
        <v>58</v>
      </c>
      <c r="O12" s="96">
        <f>IF(D12&gt;F12,1,0)+IF(G12&gt;I12,1,0)+IF(J12&gt;L12,1,0)</f>
        <v>1</v>
      </c>
      <c r="P12" s="97">
        <f>IF(D12&lt;F12,1,0)+IF(G12&lt;I12,1,0)+IF(J12&lt;L12,1,0)</f>
        <v>2</v>
      </c>
      <c r="Q12" s="98">
        <f t="shared" si="0"/>
        <v>0</v>
      </c>
      <c r="R12" s="99">
        <f t="shared" si="0"/>
        <v>1</v>
      </c>
      <c r="S12" s="26"/>
    </row>
    <row r="13" spans="1:19" ht="30" customHeight="1">
      <c r="A13" s="47" t="s">
        <v>24</v>
      </c>
      <c r="B13" s="110" t="s">
        <v>210</v>
      </c>
      <c r="C13" s="110" t="s">
        <v>206</v>
      </c>
      <c r="D13" s="107">
        <v>21</v>
      </c>
      <c r="E13" s="52" t="s">
        <v>27</v>
      </c>
      <c r="F13" s="106">
        <v>0</v>
      </c>
      <c r="G13" s="57">
        <v>21</v>
      </c>
      <c r="H13" s="52" t="s">
        <v>27</v>
      </c>
      <c r="I13" s="58">
        <v>0</v>
      </c>
      <c r="J13" s="57"/>
      <c r="K13" s="52" t="s">
        <v>27</v>
      </c>
      <c r="L13" s="58"/>
      <c r="M13" s="53">
        <f>D13+G13+J13</f>
        <v>42</v>
      </c>
      <c r="N13" s="54">
        <f>F13+I13+L13</f>
        <v>0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211</v>
      </c>
      <c r="C14" s="110" t="s">
        <v>207</v>
      </c>
      <c r="D14" s="107">
        <v>19</v>
      </c>
      <c r="E14" s="52" t="s">
        <v>27</v>
      </c>
      <c r="F14" s="106">
        <v>21</v>
      </c>
      <c r="G14" s="57">
        <v>18</v>
      </c>
      <c r="H14" s="52" t="s">
        <v>27</v>
      </c>
      <c r="I14" s="58">
        <v>21</v>
      </c>
      <c r="J14" s="57"/>
      <c r="K14" s="52" t="s">
        <v>27</v>
      </c>
      <c r="L14" s="58"/>
      <c r="M14" s="53">
        <f>D14+G14+J14</f>
        <v>37</v>
      </c>
      <c r="N14" s="54">
        <f>F14+I14+L14</f>
        <v>42</v>
      </c>
      <c r="O14" s="96">
        <f>IF(D14&gt;F14,1,0)+IF(G14&gt;I14,1,0)+IF(J14&gt;L14,1,0)</f>
        <v>0</v>
      </c>
      <c r="P14" s="97">
        <f>IF(D14&lt;F14,1,0)+IF(G14&lt;I14,1,0)+IF(J14&lt;L14,1,0)</f>
        <v>2</v>
      </c>
      <c r="Q14" s="98">
        <f t="shared" si="0"/>
        <v>0</v>
      </c>
      <c r="R14" s="99">
        <f t="shared" si="0"/>
        <v>1</v>
      </c>
      <c r="S14" s="26"/>
    </row>
    <row r="15" spans="1:19" ht="34.5" customHeight="1" thickBot="1">
      <c r="A15" s="102" t="s">
        <v>13</v>
      </c>
      <c r="B15" s="160" t="str">
        <f>IF(Q15&gt;R15,C6,IF(R15&gt;Q15,C7,"remíza"))</f>
        <v>remíza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>
        <f aca="true" t="shared" si="1" ref="M15:R15">SUM(M11:M14)</f>
        <v>174</v>
      </c>
      <c r="N15" s="56">
        <f t="shared" si="1"/>
        <v>135</v>
      </c>
      <c r="O15" s="100">
        <f t="shared" si="1"/>
        <v>5</v>
      </c>
      <c r="P15" s="101">
        <f t="shared" si="1"/>
        <v>4</v>
      </c>
      <c r="Q15" s="100">
        <f t="shared" si="1"/>
        <v>2</v>
      </c>
      <c r="R15" s="101">
        <f t="shared" si="1"/>
        <v>2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4">
      <selection activeCell="S14" sqref="S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153</v>
      </c>
      <c r="F5" s="36"/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29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160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104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09" t="s">
        <v>212</v>
      </c>
      <c r="C11" s="109" t="s">
        <v>205</v>
      </c>
      <c r="D11" s="107">
        <v>22</v>
      </c>
      <c r="E11" s="52" t="s">
        <v>27</v>
      </c>
      <c r="F11" s="106">
        <v>20</v>
      </c>
      <c r="G11" s="57">
        <v>21</v>
      </c>
      <c r="H11" s="52" t="s">
        <v>27</v>
      </c>
      <c r="I11" s="58">
        <v>17</v>
      </c>
      <c r="J11" s="57"/>
      <c r="K11" s="52" t="s">
        <v>27</v>
      </c>
      <c r="L11" s="58"/>
      <c r="M11" s="53">
        <f>D11+G11+J11</f>
        <v>43</v>
      </c>
      <c r="N11" s="54">
        <f>F11+I11+L11</f>
        <v>37</v>
      </c>
      <c r="O11" s="96">
        <f>IF(D11&gt;F11,1,0)+IF(G11&gt;I11,1,0)+IF(J11&gt;L11,1,0)</f>
        <v>2</v>
      </c>
      <c r="P11" s="97">
        <f>IF(D11&lt;F11,1,0)+IF(G11&lt;I11,1,0)+IF(J11&lt;L11,1,0)</f>
        <v>0</v>
      </c>
      <c r="Q11" s="98">
        <f aca="true" t="shared" si="0" ref="Q11:R14">IF(O11=2,1,0)</f>
        <v>1</v>
      </c>
      <c r="R11" s="99">
        <f t="shared" si="0"/>
        <v>0</v>
      </c>
      <c r="S11" s="26"/>
    </row>
    <row r="12" spans="1:19" ht="30" customHeight="1">
      <c r="A12" s="47" t="s">
        <v>22</v>
      </c>
      <c r="B12" s="110" t="s">
        <v>213</v>
      </c>
      <c r="C12" s="110" t="s">
        <v>204</v>
      </c>
      <c r="D12" s="107">
        <v>20</v>
      </c>
      <c r="E12" s="52" t="s">
        <v>27</v>
      </c>
      <c r="F12" s="106">
        <v>22</v>
      </c>
      <c r="G12" s="57">
        <v>21</v>
      </c>
      <c r="H12" s="52" t="s">
        <v>27</v>
      </c>
      <c r="I12" s="58">
        <v>19</v>
      </c>
      <c r="J12" s="57">
        <v>14</v>
      </c>
      <c r="K12" s="52" t="s">
        <v>27</v>
      </c>
      <c r="L12" s="58">
        <v>21</v>
      </c>
      <c r="M12" s="53">
        <f>D12+G12+J12</f>
        <v>55</v>
      </c>
      <c r="N12" s="54">
        <f>F12+I12+L12</f>
        <v>62</v>
      </c>
      <c r="O12" s="96">
        <f>IF(D12&gt;F12,1,0)+IF(G12&gt;I12,1,0)+IF(J12&gt;L12,1,0)</f>
        <v>1</v>
      </c>
      <c r="P12" s="97">
        <f>IF(D12&lt;F12,1,0)+IF(G12&lt;I12,1,0)+IF(J12&lt;L12,1,0)</f>
        <v>2</v>
      </c>
      <c r="Q12" s="98">
        <f t="shared" si="0"/>
        <v>0</v>
      </c>
      <c r="R12" s="99">
        <f t="shared" si="0"/>
        <v>1</v>
      </c>
      <c r="S12" s="26"/>
    </row>
    <row r="13" spans="1:19" ht="30" customHeight="1">
      <c r="A13" s="47" t="s">
        <v>24</v>
      </c>
      <c r="B13" s="110" t="s">
        <v>214</v>
      </c>
      <c r="C13" s="110" t="s">
        <v>206</v>
      </c>
      <c r="D13" s="107">
        <v>21</v>
      </c>
      <c r="E13" s="52" t="s">
        <v>27</v>
      </c>
      <c r="F13" s="106">
        <v>0</v>
      </c>
      <c r="G13" s="57">
        <v>21</v>
      </c>
      <c r="H13" s="52" t="s">
        <v>27</v>
      </c>
      <c r="I13" s="58">
        <v>0</v>
      </c>
      <c r="J13" s="57"/>
      <c r="K13" s="52" t="s">
        <v>27</v>
      </c>
      <c r="L13" s="58"/>
      <c r="M13" s="53">
        <f>D13+G13+J13</f>
        <v>42</v>
      </c>
      <c r="N13" s="54">
        <f>F13+I13+L13</f>
        <v>0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92</v>
      </c>
      <c r="C14" s="110" t="s">
        <v>207</v>
      </c>
      <c r="D14" s="107">
        <v>18</v>
      </c>
      <c r="E14" s="52" t="s">
        <v>27</v>
      </c>
      <c r="F14" s="106">
        <v>21</v>
      </c>
      <c r="G14" s="57">
        <v>21</v>
      </c>
      <c r="H14" s="52" t="s">
        <v>27</v>
      </c>
      <c r="I14" s="58">
        <v>17</v>
      </c>
      <c r="J14" s="57">
        <v>21</v>
      </c>
      <c r="K14" s="52" t="s">
        <v>27</v>
      </c>
      <c r="L14" s="58">
        <v>11</v>
      </c>
      <c r="M14" s="53">
        <f>D14+G14+J14</f>
        <v>60</v>
      </c>
      <c r="N14" s="54">
        <f>F14+I14+L14</f>
        <v>49</v>
      </c>
      <c r="O14" s="96">
        <f>IF(D14&gt;F14,1,0)+IF(G14&gt;I14,1,0)+IF(J14&gt;L14,1,0)</f>
        <v>2</v>
      </c>
      <c r="P14" s="97">
        <f>IF(D14&lt;F14,1,0)+IF(G14&lt;I14,1,0)+IF(J14&lt;L14,1,0)</f>
        <v>1</v>
      </c>
      <c r="Q14" s="98">
        <f t="shared" si="0"/>
        <v>1</v>
      </c>
      <c r="R14" s="99">
        <f t="shared" si="0"/>
        <v>0</v>
      </c>
      <c r="S14" s="26"/>
    </row>
    <row r="15" spans="1:19" ht="34.5" customHeight="1" thickBot="1">
      <c r="A15" s="102" t="s">
        <v>13</v>
      </c>
      <c r="B15" s="160" t="str">
        <f>IF(Q15&gt;R15,C6,IF(R15&gt;Q15,C7,"remíza"))</f>
        <v>Krumloš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>
        <f aca="true" t="shared" si="1" ref="M15:R15">SUM(M11:M14)</f>
        <v>200</v>
      </c>
      <c r="N15" s="56">
        <f t="shared" si="1"/>
        <v>148</v>
      </c>
      <c r="O15" s="100">
        <f t="shared" si="1"/>
        <v>7</v>
      </c>
      <c r="P15" s="101">
        <f t="shared" si="1"/>
        <v>3</v>
      </c>
      <c r="Q15" s="100">
        <f t="shared" si="1"/>
        <v>3</v>
      </c>
      <c r="R15" s="101">
        <f t="shared" si="1"/>
        <v>1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4">
      <selection activeCell="S14" sqref="S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9.5" customHeight="1" thickBot="1">
      <c r="A5" s="35" t="s">
        <v>1</v>
      </c>
      <c r="B5" s="108"/>
      <c r="C5" s="111" t="s">
        <v>88</v>
      </c>
      <c r="D5" s="36"/>
      <c r="E5" s="36" t="s">
        <v>153</v>
      </c>
      <c r="F5" s="36"/>
      <c r="G5" s="36"/>
      <c r="H5" s="36"/>
      <c r="I5" s="36"/>
      <c r="J5" s="36" t="s">
        <v>62</v>
      </c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28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43750</v>
      </c>
    </row>
    <row r="7" spans="1:19" ht="19.5" customHeight="1">
      <c r="A7" s="4" t="s">
        <v>4</v>
      </c>
      <c r="B7" s="9"/>
      <c r="C7" s="46" t="s">
        <v>29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62</v>
      </c>
    </row>
    <row r="8" spans="1:19" ht="19.5" customHeight="1" thickBot="1">
      <c r="A8" s="10" t="s">
        <v>93</v>
      </c>
      <c r="B8" s="11"/>
      <c r="C8" s="112" t="s">
        <v>63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64</v>
      </c>
      <c r="Q8" s="42"/>
      <c r="R8" s="13"/>
      <c r="S8" s="14" t="s">
        <v>99</v>
      </c>
    </row>
    <row r="9" spans="1:19" ht="24.75" customHeight="1">
      <c r="A9" s="15"/>
      <c r="B9" s="2" t="s">
        <v>6</v>
      </c>
      <c r="C9" s="2" t="s">
        <v>7</v>
      </c>
      <c r="D9" s="152" t="s">
        <v>8</v>
      </c>
      <c r="E9" s="153"/>
      <c r="F9" s="153"/>
      <c r="G9" s="153"/>
      <c r="H9" s="153"/>
      <c r="I9" s="153"/>
      <c r="J9" s="153"/>
      <c r="K9" s="153"/>
      <c r="L9" s="154"/>
      <c r="M9" s="16" t="s">
        <v>9</v>
      </c>
      <c r="N9" s="17"/>
      <c r="O9" s="16" t="s">
        <v>10</v>
      </c>
      <c r="P9" s="17"/>
      <c r="Q9" s="155" t="s">
        <v>11</v>
      </c>
      <c r="R9" s="15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57">
        <v>2</v>
      </c>
      <c r="H10" s="158"/>
      <c r="I10" s="159"/>
      <c r="J10" s="157">
        <v>3</v>
      </c>
      <c r="K10" s="158"/>
      <c r="L10" s="15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21</v>
      </c>
      <c r="B11" s="110" t="s">
        <v>215</v>
      </c>
      <c r="C11" s="109" t="s">
        <v>65</v>
      </c>
      <c r="D11" s="107">
        <v>21</v>
      </c>
      <c r="E11" s="52" t="s">
        <v>27</v>
      </c>
      <c r="F11" s="106">
        <v>19</v>
      </c>
      <c r="G11" s="57">
        <v>21</v>
      </c>
      <c r="H11" s="52" t="s">
        <v>27</v>
      </c>
      <c r="I11" s="58">
        <v>17</v>
      </c>
      <c r="J11" s="57"/>
      <c r="K11" s="52" t="s">
        <v>27</v>
      </c>
      <c r="L11" s="58"/>
      <c r="M11" s="53">
        <f>D11+G11+J11</f>
        <v>42</v>
      </c>
      <c r="N11" s="54">
        <f>F11+I11+L11</f>
        <v>36</v>
      </c>
      <c r="O11" s="96">
        <f>IF(D11&gt;F11,1,0)+IF(G11&gt;I11,1,0)+IF(J11&gt;L11,1,0)</f>
        <v>2</v>
      </c>
      <c r="P11" s="97">
        <f>IF(D11&lt;F11,1,0)+IF(G11&lt;I11,1,0)+IF(J11&lt;L11,1,0)</f>
        <v>0</v>
      </c>
      <c r="Q11" s="98">
        <f aca="true" t="shared" si="0" ref="Q11:R14">IF(O11=2,1,0)</f>
        <v>1</v>
      </c>
      <c r="R11" s="99">
        <f t="shared" si="0"/>
        <v>0</v>
      </c>
      <c r="S11" s="26"/>
    </row>
    <row r="12" spans="1:19" ht="30" customHeight="1">
      <c r="A12" s="47" t="s">
        <v>22</v>
      </c>
      <c r="B12" s="110" t="s">
        <v>96</v>
      </c>
      <c r="C12" s="110" t="s">
        <v>212</v>
      </c>
      <c r="D12" s="107">
        <v>15</v>
      </c>
      <c r="E12" s="52" t="s">
        <v>27</v>
      </c>
      <c r="F12" s="106">
        <v>21</v>
      </c>
      <c r="G12" s="57">
        <v>21</v>
      </c>
      <c r="H12" s="52" t="s">
        <v>27</v>
      </c>
      <c r="I12" s="58">
        <v>10</v>
      </c>
      <c r="J12" s="57">
        <v>15</v>
      </c>
      <c r="K12" s="52" t="s">
        <v>27</v>
      </c>
      <c r="L12" s="58">
        <v>21</v>
      </c>
      <c r="M12" s="53">
        <f>D12+G12+J12</f>
        <v>51</v>
      </c>
      <c r="N12" s="54">
        <f>F12+I12+L12</f>
        <v>52</v>
      </c>
      <c r="O12" s="96">
        <f>IF(D12&gt;F12,1,0)+IF(G12&gt;I12,1,0)+IF(J12&gt;L12,1,0)</f>
        <v>1</v>
      </c>
      <c r="P12" s="97">
        <f>IF(D12&lt;F12,1,0)+IF(G12&lt;I12,1,0)+IF(J12&lt;L12,1,0)</f>
        <v>2</v>
      </c>
      <c r="Q12" s="98">
        <f t="shared" si="0"/>
        <v>0</v>
      </c>
      <c r="R12" s="99">
        <f t="shared" si="0"/>
        <v>1</v>
      </c>
      <c r="S12" s="26"/>
    </row>
    <row r="13" spans="1:19" ht="30" customHeight="1">
      <c r="A13" s="47" t="s">
        <v>24</v>
      </c>
      <c r="B13" s="110" t="s">
        <v>216</v>
      </c>
      <c r="C13" s="110" t="s">
        <v>214</v>
      </c>
      <c r="D13" s="107">
        <v>21</v>
      </c>
      <c r="E13" s="52" t="s">
        <v>27</v>
      </c>
      <c r="F13" s="106">
        <v>13</v>
      </c>
      <c r="G13" s="57">
        <v>21</v>
      </c>
      <c r="H13" s="52" t="s">
        <v>27</v>
      </c>
      <c r="I13" s="58">
        <v>9</v>
      </c>
      <c r="J13" s="57"/>
      <c r="K13" s="52" t="s">
        <v>27</v>
      </c>
      <c r="L13" s="58"/>
      <c r="M13" s="53">
        <f>D13+G13+J13</f>
        <v>42</v>
      </c>
      <c r="N13" s="54">
        <f>F13+I13+L13</f>
        <v>22</v>
      </c>
      <c r="O13" s="96">
        <f>IF(D13&gt;F13,1,0)+IF(G13&gt;I13,1,0)+IF(J13&gt;L13,1,0)</f>
        <v>2</v>
      </c>
      <c r="P13" s="97">
        <f>IF(D13&lt;F13,1,0)+IF(G13&lt;I13,1,0)+IF(J13&lt;L13,1,0)</f>
        <v>0</v>
      </c>
      <c r="Q13" s="98">
        <f t="shared" si="0"/>
        <v>1</v>
      </c>
      <c r="R13" s="99">
        <f t="shared" si="0"/>
        <v>0</v>
      </c>
      <c r="S13" s="26"/>
    </row>
    <row r="14" spans="1:19" ht="30" customHeight="1" thickBot="1">
      <c r="A14" s="47" t="s">
        <v>23</v>
      </c>
      <c r="B14" s="110" t="s">
        <v>211</v>
      </c>
      <c r="C14" s="110" t="s">
        <v>154</v>
      </c>
      <c r="D14" s="107">
        <v>8</v>
      </c>
      <c r="E14" s="52" t="s">
        <v>27</v>
      </c>
      <c r="F14" s="106">
        <v>21</v>
      </c>
      <c r="G14" s="57">
        <v>12</v>
      </c>
      <c r="H14" s="52" t="s">
        <v>27</v>
      </c>
      <c r="I14" s="58">
        <v>21</v>
      </c>
      <c r="J14" s="57"/>
      <c r="K14" s="52" t="s">
        <v>27</v>
      </c>
      <c r="L14" s="58"/>
      <c r="M14" s="53">
        <f>D14+G14+J14</f>
        <v>20</v>
      </c>
      <c r="N14" s="54">
        <f>F14+I14+L14</f>
        <v>42</v>
      </c>
      <c r="O14" s="96">
        <f>IF(D14&gt;F14,1,0)+IF(G14&gt;I14,1,0)+IF(J14&gt;L14,1,0)</f>
        <v>0</v>
      </c>
      <c r="P14" s="97">
        <f>IF(D14&lt;F14,1,0)+IF(G14&lt;I14,1,0)+IF(J14&lt;L14,1,0)</f>
        <v>2</v>
      </c>
      <c r="Q14" s="98">
        <f t="shared" si="0"/>
        <v>0</v>
      </c>
      <c r="R14" s="99">
        <f t="shared" si="0"/>
        <v>1</v>
      </c>
      <c r="S14" s="26"/>
    </row>
    <row r="15" spans="1:19" ht="34.5" customHeight="1" thickBot="1">
      <c r="A15" s="102" t="s">
        <v>13</v>
      </c>
      <c r="B15" s="160" t="str">
        <f>IF(Q15&gt;R15,C6,IF(R15&gt;Q15,C7,"remíza"))</f>
        <v>remíza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55">
        <f aca="true" t="shared" si="1" ref="M15:R15">SUM(M11:M14)</f>
        <v>155</v>
      </c>
      <c r="N15" s="56">
        <f t="shared" si="1"/>
        <v>152</v>
      </c>
      <c r="O15" s="100">
        <f t="shared" si="1"/>
        <v>5</v>
      </c>
      <c r="P15" s="101">
        <f t="shared" si="1"/>
        <v>4</v>
      </c>
      <c r="Q15" s="100">
        <f t="shared" si="1"/>
        <v>2</v>
      </c>
      <c r="R15" s="101">
        <f t="shared" si="1"/>
        <v>2</v>
      </c>
      <c r="S15" s="1"/>
    </row>
    <row r="16" spans="1:19" ht="15">
      <c r="A16" s="103"/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Veteran_GP_XI_02</dc:title>
  <dc:subject>Badminton</dc:subject>
  <dc:creator>Karel Kotyza</dc:creator>
  <cp:keywords/>
  <dc:description>Veteran GP 2. kolo 9.1.2016 - Králův Dvůr</dc:description>
  <cp:lastModifiedBy>Ivo</cp:lastModifiedBy>
  <cp:lastPrinted>2019-02-18T10:19:41Z</cp:lastPrinted>
  <dcterms:created xsi:type="dcterms:W3CDTF">1996-11-18T12:18:44Z</dcterms:created>
  <dcterms:modified xsi:type="dcterms:W3CDTF">2019-10-13T10:01:06Z</dcterms:modified>
  <cp:category/>
  <cp:version/>
  <cp:contentType/>
  <cp:contentStatus/>
</cp:coreProperties>
</file>